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\\server\NU\Cliente\COSEV SERVIZI\COMPLIANCE REGOLATORIA\TARIFFE\Tariffe 2024\"/>
    </mc:Choice>
  </mc:AlternateContent>
  <xr:revisionPtr revIDLastSave="0" documentId="13_ncr:1_{276F5B12-64E3-4E29-87F2-45CFB67EFF5A}" xr6:coauthVersionLast="47" xr6:coauthVersionMax="47" xr10:uidLastSave="{00000000-0000-0000-0000-000000000000}"/>
  <bookViews>
    <workbookView xWindow="-108" yWindow="-108" windowWidth="23256" windowHeight="12576" tabRatio="759" firstSheet="4" activeTab="11" xr2:uid="{00000000-000D-0000-FFFF-FFFF00000000}"/>
  </bookViews>
  <sheets>
    <sheet name="Gennaio 2024" sheetId="25" r:id="rId1"/>
    <sheet name="Febbraio 2024" sheetId="26" r:id="rId2"/>
    <sheet name="Marzo 2024" sheetId="27" r:id="rId3"/>
    <sheet name="Aprile 2024" sheetId="28" r:id="rId4"/>
    <sheet name="Maggio 2024" sheetId="29" r:id="rId5"/>
    <sheet name="Giugno 2024" sheetId="30" r:id="rId6"/>
    <sheet name="Luglio 2024" sheetId="31" r:id="rId7"/>
    <sheet name="Agosto 2024" sheetId="32" r:id="rId8"/>
    <sheet name="Settembre 2024" sheetId="33" r:id="rId9"/>
    <sheet name="Ottobre 2024" sheetId="34" r:id="rId10"/>
    <sheet name="Novembre 2024" sheetId="35" r:id="rId11"/>
    <sheet name="Dicembre 2024" sheetId="36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" i="36" l="1"/>
  <c r="L7" i="36"/>
  <c r="O7" i="36" s="1"/>
  <c r="K7" i="36"/>
  <c r="G7" i="36"/>
  <c r="N6" i="36"/>
  <c r="K6" i="36"/>
  <c r="L6" i="36" s="1"/>
  <c r="O6" i="36" s="1"/>
  <c r="P6" i="36" s="1"/>
  <c r="G6" i="36"/>
  <c r="N5" i="36"/>
  <c r="L5" i="36"/>
  <c r="O5" i="36" s="1"/>
  <c r="K5" i="36"/>
  <c r="G5" i="36"/>
  <c r="N7" i="35"/>
  <c r="L7" i="35"/>
  <c r="O7" i="35" s="1"/>
  <c r="P7" i="35" s="1"/>
  <c r="K7" i="35"/>
  <c r="G7" i="35"/>
  <c r="N6" i="35"/>
  <c r="L6" i="35"/>
  <c r="O6" i="35" s="1"/>
  <c r="K6" i="35"/>
  <c r="G6" i="35"/>
  <c r="N5" i="35"/>
  <c r="K5" i="35"/>
  <c r="L5" i="35" s="1"/>
  <c r="O5" i="35" s="1"/>
  <c r="G5" i="35"/>
  <c r="N7" i="34"/>
  <c r="K7" i="34"/>
  <c r="L7" i="34" s="1"/>
  <c r="O7" i="34" s="1"/>
  <c r="P7" i="34" s="1"/>
  <c r="G7" i="34"/>
  <c r="N6" i="34"/>
  <c r="K6" i="34"/>
  <c r="L6" i="34" s="1"/>
  <c r="O6" i="34" s="1"/>
  <c r="G6" i="34"/>
  <c r="N5" i="34"/>
  <c r="K5" i="34"/>
  <c r="L5" i="34" s="1"/>
  <c r="O5" i="34" s="1"/>
  <c r="P5" i="34" s="1"/>
  <c r="G5" i="34"/>
  <c r="N7" i="33"/>
  <c r="K7" i="33"/>
  <c r="L7" i="33" s="1"/>
  <c r="O7" i="33" s="1"/>
  <c r="G7" i="33"/>
  <c r="N6" i="33"/>
  <c r="K6" i="33"/>
  <c r="L6" i="33" s="1"/>
  <c r="O6" i="33" s="1"/>
  <c r="P6" i="33" s="1"/>
  <c r="G6" i="33"/>
  <c r="N5" i="33"/>
  <c r="L5" i="33"/>
  <c r="O5" i="33" s="1"/>
  <c r="K5" i="33"/>
  <c r="G5" i="33"/>
  <c r="N7" i="32"/>
  <c r="L7" i="32"/>
  <c r="O7" i="32" s="1"/>
  <c r="K7" i="32"/>
  <c r="G7" i="32"/>
  <c r="N6" i="32"/>
  <c r="L6" i="32"/>
  <c r="O6" i="32" s="1"/>
  <c r="P6" i="32" s="1"/>
  <c r="K6" i="32"/>
  <c r="G6" i="32"/>
  <c r="N5" i="32"/>
  <c r="L5" i="32"/>
  <c r="O5" i="32" s="1"/>
  <c r="K5" i="32"/>
  <c r="G5" i="32"/>
  <c r="N7" i="31"/>
  <c r="K7" i="31"/>
  <c r="L7" i="31" s="1"/>
  <c r="O7" i="31" s="1"/>
  <c r="P7" i="31" s="1"/>
  <c r="G7" i="31"/>
  <c r="N6" i="31"/>
  <c r="L6" i="31"/>
  <c r="O6" i="31" s="1"/>
  <c r="K6" i="31"/>
  <c r="G6" i="31"/>
  <c r="N5" i="31"/>
  <c r="K5" i="31"/>
  <c r="L5" i="31" s="1"/>
  <c r="O5" i="31" s="1"/>
  <c r="G5" i="31"/>
  <c r="N7" i="30"/>
  <c r="L7" i="30"/>
  <c r="O7" i="30" s="1"/>
  <c r="K7" i="30"/>
  <c r="G7" i="30"/>
  <c r="N6" i="30"/>
  <c r="K6" i="30"/>
  <c r="L6" i="30" s="1"/>
  <c r="O6" i="30" s="1"/>
  <c r="G6" i="30"/>
  <c r="N5" i="30"/>
  <c r="K5" i="30"/>
  <c r="L5" i="30" s="1"/>
  <c r="O5" i="30" s="1"/>
  <c r="G5" i="30"/>
  <c r="N7" i="29"/>
  <c r="K7" i="29"/>
  <c r="L7" i="29" s="1"/>
  <c r="O7" i="29" s="1"/>
  <c r="G7" i="29"/>
  <c r="N6" i="29"/>
  <c r="K6" i="29"/>
  <c r="L6" i="29" s="1"/>
  <c r="O6" i="29" s="1"/>
  <c r="P6" i="29" s="1"/>
  <c r="G6" i="29"/>
  <c r="N5" i="29"/>
  <c r="L5" i="29"/>
  <c r="O5" i="29" s="1"/>
  <c r="K5" i="29"/>
  <c r="G5" i="29"/>
  <c r="N7" i="28"/>
  <c r="L7" i="28"/>
  <c r="O7" i="28" s="1"/>
  <c r="P7" i="28" s="1"/>
  <c r="K7" i="28"/>
  <c r="G7" i="28"/>
  <c r="N6" i="28"/>
  <c r="L6" i="28"/>
  <c r="O6" i="28" s="1"/>
  <c r="K6" i="28"/>
  <c r="G6" i="28"/>
  <c r="N5" i="28"/>
  <c r="K5" i="28"/>
  <c r="L5" i="28" s="1"/>
  <c r="O5" i="28" s="1"/>
  <c r="P5" i="28" s="1"/>
  <c r="G5" i="28"/>
  <c r="N7" i="27"/>
  <c r="L7" i="27"/>
  <c r="O7" i="27" s="1"/>
  <c r="K7" i="27"/>
  <c r="G7" i="27"/>
  <c r="N6" i="27"/>
  <c r="L6" i="27"/>
  <c r="O6" i="27" s="1"/>
  <c r="P6" i="27" s="1"/>
  <c r="K6" i="27"/>
  <c r="G6" i="27"/>
  <c r="N5" i="27"/>
  <c r="L5" i="27"/>
  <c r="O5" i="27" s="1"/>
  <c r="K5" i="27"/>
  <c r="G5" i="27"/>
  <c r="N7" i="26"/>
  <c r="K7" i="26"/>
  <c r="L7" i="26" s="1"/>
  <c r="O7" i="26" s="1"/>
  <c r="G7" i="26"/>
  <c r="N6" i="26"/>
  <c r="L6" i="26"/>
  <c r="O6" i="26" s="1"/>
  <c r="K6" i="26"/>
  <c r="G6" i="26"/>
  <c r="N5" i="26"/>
  <c r="L5" i="26"/>
  <c r="O5" i="26" s="1"/>
  <c r="K5" i="26"/>
  <c r="G5" i="26"/>
  <c r="K7" i="25"/>
  <c r="K6" i="25"/>
  <c r="K5" i="25"/>
  <c r="P7" i="36" l="1"/>
  <c r="P5" i="36"/>
  <c r="P6" i="35"/>
  <c r="P5" i="35"/>
  <c r="P7" i="27"/>
  <c r="P6" i="28"/>
  <c r="P6" i="34"/>
  <c r="P5" i="33"/>
  <c r="P7" i="33"/>
  <c r="P5" i="32"/>
  <c r="P7" i="32"/>
  <c r="P5" i="31"/>
  <c r="P6" i="31"/>
  <c r="P5" i="30"/>
  <c r="P6" i="30"/>
  <c r="P7" i="30"/>
  <c r="P5" i="29"/>
  <c r="P7" i="29"/>
  <c r="P5" i="27"/>
  <c r="P5" i="26"/>
  <c r="P6" i="26"/>
  <c r="P7" i="26"/>
  <c r="N7" i="25"/>
  <c r="L7" i="25"/>
  <c r="O7" i="25" s="1"/>
  <c r="G7" i="25"/>
  <c r="N6" i="25"/>
  <c r="L6" i="25"/>
  <c r="O6" i="25" s="1"/>
  <c r="G6" i="25"/>
  <c r="N5" i="25"/>
  <c r="L5" i="25"/>
  <c r="O5" i="25" s="1"/>
  <c r="P5" i="25" s="1"/>
  <c r="G5" i="25"/>
  <c r="P7" i="25" l="1"/>
  <c r="P6" i="2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Perboni Laura</author>
  </authors>
  <commentList>
    <comment ref="K4" authorId="0" shapeId="0" xr:uid="{0B5D7CFC-8633-46FB-B78F-928EEED4CEE3}">
      <text>
        <r>
          <rPr>
            <b/>
            <sz val="9"/>
            <color indexed="81"/>
            <rFont val="Tahoma"/>
            <charset val="1"/>
          </rPr>
          <t>Perboni Laura:</t>
        </r>
        <r>
          <rPr>
            <sz val="9"/>
            <color indexed="81"/>
            <rFont val="Tahoma"/>
            <charset val="1"/>
          </rPr>
          <t xml:space="preserve">
valore dell'anno predente*(1+tasso del comunicato)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Perboni Laura</author>
  </authors>
  <commentList>
    <comment ref="K4" authorId="0" shapeId="0" xr:uid="{20B93000-B1BE-4541-AE6E-8E3D25AA6037}">
      <text>
        <r>
          <rPr>
            <b/>
            <sz val="9"/>
            <color indexed="81"/>
            <rFont val="Tahoma"/>
            <charset val="1"/>
          </rPr>
          <t>Perboni Laura:</t>
        </r>
        <r>
          <rPr>
            <sz val="9"/>
            <color indexed="81"/>
            <rFont val="Tahoma"/>
            <charset val="1"/>
          </rPr>
          <t xml:space="preserve">
valore dell'anno predente*(1+tasso del comunicato)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Perboni Laura</author>
  </authors>
  <commentList>
    <comment ref="K4" authorId="0" shapeId="0" xr:uid="{F43AF5FD-6E0D-465D-BA17-634828E61A12}">
      <text>
        <r>
          <rPr>
            <b/>
            <sz val="9"/>
            <color indexed="81"/>
            <rFont val="Tahoma"/>
            <charset val="1"/>
          </rPr>
          <t>Perboni Laura:</t>
        </r>
        <r>
          <rPr>
            <sz val="9"/>
            <color indexed="81"/>
            <rFont val="Tahoma"/>
            <charset val="1"/>
          </rPr>
          <t xml:space="preserve">
valore dell'anno predente*(1+tasso del comunicato)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Perboni Laura</author>
  </authors>
  <commentList>
    <comment ref="K4" authorId="0" shapeId="0" xr:uid="{1D110E10-F448-4D2C-BB67-3719856B23DF}">
      <text>
        <r>
          <rPr>
            <b/>
            <sz val="9"/>
            <color indexed="81"/>
            <rFont val="Tahoma"/>
            <charset val="1"/>
          </rPr>
          <t>Perboni Laura:</t>
        </r>
        <r>
          <rPr>
            <sz val="9"/>
            <color indexed="81"/>
            <rFont val="Tahoma"/>
            <charset val="1"/>
          </rPr>
          <t xml:space="preserve">
valore dell'anno predente*(1+tasso del comunicato)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Perboni Laura</author>
  </authors>
  <commentList>
    <comment ref="K4" authorId="0" shapeId="0" xr:uid="{AFA64601-CDD2-48B2-937B-0792BF7580A8}">
      <text>
        <r>
          <rPr>
            <b/>
            <sz val="9"/>
            <color indexed="81"/>
            <rFont val="Tahoma"/>
            <charset val="1"/>
          </rPr>
          <t>Perboni Laura:</t>
        </r>
        <r>
          <rPr>
            <sz val="9"/>
            <color indexed="81"/>
            <rFont val="Tahoma"/>
            <charset val="1"/>
          </rPr>
          <t xml:space="preserve">
valore dell'anno predente*(1+tasso del comunicato)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Perboni Laura</author>
  </authors>
  <commentList>
    <comment ref="K4" authorId="0" shapeId="0" xr:uid="{F6DB7949-237B-4947-AC9B-6F55FBCE12EB}">
      <text>
        <r>
          <rPr>
            <b/>
            <sz val="9"/>
            <color indexed="81"/>
            <rFont val="Tahoma"/>
            <charset val="1"/>
          </rPr>
          <t>Perboni Laura:</t>
        </r>
        <r>
          <rPr>
            <sz val="9"/>
            <color indexed="81"/>
            <rFont val="Tahoma"/>
            <charset val="1"/>
          </rPr>
          <t xml:space="preserve">
valore dell'anno predente*(1+tasso del comunicato)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Perboni Laura</author>
  </authors>
  <commentList>
    <comment ref="K4" authorId="0" shapeId="0" xr:uid="{DD594CB1-780E-4C68-82C5-420A40E2C8DC}">
      <text>
        <r>
          <rPr>
            <b/>
            <sz val="9"/>
            <color indexed="81"/>
            <rFont val="Tahoma"/>
            <charset val="1"/>
          </rPr>
          <t>Perboni Laura:</t>
        </r>
        <r>
          <rPr>
            <sz val="9"/>
            <color indexed="81"/>
            <rFont val="Tahoma"/>
            <charset val="1"/>
          </rPr>
          <t xml:space="preserve">
valore dell'anno predente*(1+tasso del comunicato)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Perboni Laura</author>
  </authors>
  <commentList>
    <comment ref="K4" authorId="0" shapeId="0" xr:uid="{E4E8832C-862E-41F3-9C88-1DB0B7C9E8C0}">
      <text>
        <r>
          <rPr>
            <b/>
            <sz val="9"/>
            <color indexed="81"/>
            <rFont val="Tahoma"/>
            <charset val="1"/>
          </rPr>
          <t>Perboni Laura:</t>
        </r>
        <r>
          <rPr>
            <sz val="9"/>
            <color indexed="81"/>
            <rFont val="Tahoma"/>
            <charset val="1"/>
          </rPr>
          <t xml:space="preserve">
valore dell'anno predente*(1+tasso del comunicato)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Perboni Laura</author>
  </authors>
  <commentList>
    <comment ref="K4" authorId="0" shapeId="0" xr:uid="{FFBD9CA9-ECFE-4F08-9E6C-B49664021908}">
      <text>
        <r>
          <rPr>
            <b/>
            <sz val="9"/>
            <color indexed="81"/>
            <rFont val="Tahoma"/>
            <charset val="1"/>
          </rPr>
          <t>Perboni Laura:</t>
        </r>
        <r>
          <rPr>
            <sz val="9"/>
            <color indexed="81"/>
            <rFont val="Tahoma"/>
            <charset val="1"/>
          </rPr>
          <t xml:space="preserve">
valore dell'anno predente*(1+tasso del comunicato)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Perboni Laura</author>
  </authors>
  <commentList>
    <comment ref="K4" authorId="0" shapeId="0" xr:uid="{058EF968-56CC-4F35-92F9-60FDAE06DE40}">
      <text>
        <r>
          <rPr>
            <b/>
            <sz val="9"/>
            <color indexed="81"/>
            <rFont val="Tahoma"/>
            <charset val="1"/>
          </rPr>
          <t>Perboni Laura:</t>
        </r>
        <r>
          <rPr>
            <sz val="9"/>
            <color indexed="81"/>
            <rFont val="Tahoma"/>
            <charset val="1"/>
          </rPr>
          <t xml:space="preserve">
valore dell'anno predente*(1+tasso del comunicato)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Perboni Laura</author>
  </authors>
  <commentList>
    <comment ref="K4" authorId="0" shapeId="0" xr:uid="{D92F8409-6E51-4482-A394-F42AB5C151DF}">
      <text>
        <r>
          <rPr>
            <b/>
            <sz val="9"/>
            <color indexed="81"/>
            <rFont val="Tahoma"/>
            <charset val="1"/>
          </rPr>
          <t>Perboni Laura:</t>
        </r>
        <r>
          <rPr>
            <sz val="9"/>
            <color indexed="81"/>
            <rFont val="Tahoma"/>
            <charset val="1"/>
          </rPr>
          <t xml:space="preserve">
valore dell'anno predente*(1+tasso del comunicato)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Perboni Laura</author>
  </authors>
  <commentList>
    <comment ref="K4" authorId="0" shapeId="0" xr:uid="{0B4D0E02-3DC4-4D73-AD1C-5E1EA344B050}">
      <text>
        <r>
          <rPr>
            <b/>
            <sz val="9"/>
            <color indexed="81"/>
            <rFont val="Tahoma"/>
            <charset val="1"/>
          </rPr>
          <t>Perboni Laura:</t>
        </r>
        <r>
          <rPr>
            <sz val="9"/>
            <color indexed="81"/>
            <rFont val="Tahoma"/>
            <charset val="1"/>
          </rPr>
          <t xml:space="preserve">
valore dell'anno predente*(1+tasso del comunicato)</t>
        </r>
      </text>
    </comment>
  </commentList>
</comments>
</file>

<file path=xl/sharedStrings.xml><?xml version="1.0" encoding="utf-8"?>
<sst xmlns="http://schemas.openxmlformats.org/spreadsheetml/2006/main" count="432" uniqueCount="54">
  <si>
    <t>DISTRIBUZIONE</t>
  </si>
  <si>
    <t>VENDITA</t>
  </si>
  <si>
    <t>QF TOTALE</t>
  </si>
  <si>
    <t>DISTRIB.</t>
  </si>
  <si>
    <t>TARIFFA FINALE</t>
  </si>
  <si>
    <t>Scaglione</t>
  </si>
  <si>
    <t>Min di scaglione
(Smc)</t>
  </si>
  <si>
    <t>Max di scaglione
(Smc)</t>
  </si>
  <si>
    <t>QVD
 (€/cl/a)</t>
  </si>
  <si>
    <t>QF Tot
 (€/cl/a)</t>
  </si>
  <si>
    <t>Q. variabile Distribuzione
(€/Smc)</t>
  </si>
  <si>
    <t>QEPROPMC (€/GJ)</t>
  </si>
  <si>
    <t>CMP
(€/GJ)</t>
  </si>
  <si>
    <t>CMP (€/Smc)</t>
  </si>
  <si>
    <t>infinito</t>
  </si>
  <si>
    <t xml:space="preserve"> </t>
  </si>
  <si>
    <t>COSEV SERVIZI</t>
  </si>
  <si>
    <t>QF Dis - ot1
 (€/cl/a)</t>
  </si>
  <si>
    <t>QF Mis - t1 mis
 (€/cl/a)</t>
  </si>
  <si>
    <t>Q. variabile Distribuzione - ot3
(€/Smc)</t>
  </si>
  <si>
    <t>Non applicata in base alla delibera 252/2017</t>
  </si>
  <si>
    <t>Non applicate in base alla delibera 252/2017</t>
  </si>
  <si>
    <t>Art 25.1 TIVG</t>
  </si>
  <si>
    <r>
      <t>ACC</t>
    </r>
    <r>
      <rPr>
        <vertAlign val="subscript"/>
        <sz val="8"/>
        <rFont val="Calibri"/>
        <family val="2"/>
        <scheme val="minor"/>
      </rPr>
      <t>1/01/2009</t>
    </r>
    <r>
      <rPr>
        <sz val="8"/>
        <rFont val="Calibri"/>
        <family val="2"/>
        <scheme val="minor"/>
      </rPr>
      <t xml:space="preserve"> (€/GJ)</t>
    </r>
  </si>
  <si>
    <r>
      <t>QTCA</t>
    </r>
    <r>
      <rPr>
        <vertAlign val="subscript"/>
        <sz val="8"/>
        <rFont val="Calibri"/>
        <family val="2"/>
        <scheme val="minor"/>
      </rPr>
      <t xml:space="preserve">1/01/2019 </t>
    </r>
    <r>
      <rPr>
        <sz val="8"/>
        <rFont val="Calibri"/>
        <family val="2"/>
        <scheme val="minor"/>
      </rPr>
      <t>(€/GJ)</t>
    </r>
  </si>
  <si>
    <r>
      <t>PCS
(MJ/m</t>
    </r>
    <r>
      <rPr>
        <vertAlign val="superscript"/>
        <sz val="8"/>
        <rFont val="Calibri"/>
        <family val="2"/>
        <scheme val="minor"/>
      </rPr>
      <t>3</t>
    </r>
    <r>
      <rPr>
        <sz val="8"/>
        <rFont val="Calibri"/>
        <family val="2"/>
        <scheme val="minor"/>
      </rPr>
      <t>)</t>
    </r>
  </si>
  <si>
    <t>Tv  (€/Smc)</t>
  </si>
  <si>
    <t>TARIFFE FORNITURA DECORRENZA 01/01/2024 - valori ARERA</t>
  </si>
  <si>
    <t>Del. 623/2023</t>
  </si>
  <si>
    <t>Comunicato 28/12/2023</t>
  </si>
  <si>
    <t>Del. 631/2023</t>
  </si>
  <si>
    <t>Del. 631/23</t>
  </si>
  <si>
    <t>TARIFFE FORNITURA DECORRENZA 01/10/2024 - valori ARERA</t>
  </si>
  <si>
    <t>Del. 372/2024</t>
  </si>
  <si>
    <t>Del. 352/2024</t>
  </si>
  <si>
    <t>Del. 307/2024</t>
  </si>
  <si>
    <t>Del. 250/2024</t>
  </si>
  <si>
    <t>Del.202/2024</t>
  </si>
  <si>
    <t>Del. 154/2024</t>
  </si>
  <si>
    <t>Del. 100/2024</t>
  </si>
  <si>
    <t>Del. 51/2024</t>
  </si>
  <si>
    <t>Del. 13/2024</t>
  </si>
  <si>
    <t>TARIFFE FORNITURA DECORRENZA 01/02/2024 - valori ARERA</t>
  </si>
  <si>
    <t>TARIFFE FORNITURA DECORRENZA 01/03/2024 - valori ARERA</t>
  </si>
  <si>
    <t>TARIFFE FORNITURA DECORRENZA 01/04/2024 - valori ARERA</t>
  </si>
  <si>
    <t>TARIFFE FORNITURA DECORRENZA 01/05/2024 - valori ARERA</t>
  </si>
  <si>
    <t>TARIFFE FORNITURA DECORRENZA 01/06/2024 - valori ARERA</t>
  </si>
  <si>
    <t>TARIFFE FORNITURA DECORRENZA 01/07/2024 - valori ARERA</t>
  </si>
  <si>
    <t>TARIFFE FORNITURA DECORRENZA 01/08/2024 - valori ARERA</t>
  </si>
  <si>
    <t>TARIFFE FORNITURA DECORRENZA 01/09/2024 - valori ARERA</t>
  </si>
  <si>
    <t>TARIFFE FORNITURA DECORRENZA 01/11/2024 - valori ARERA</t>
  </si>
  <si>
    <t>Del. 439/2024</t>
  </si>
  <si>
    <t>TARIFFE FORNITURA DECORRENZA 01/12/2024 - valori ARERA</t>
  </si>
  <si>
    <t>Del. 501/2024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</si>
</sst>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-* #,##0_-;\-* #,##0_-;_-* &quot;-&quot;_-;_-@_-"/>
    <numFmt numFmtId="164" formatCode="_-* #,##0.0000_-;\-* #,##0.0000_-;_-* &quot;-&quot;_-;_-@_-"/>
    <numFmt numFmtId="165" formatCode="0.000000_ ;\-0.000000\ "/>
    <numFmt numFmtId="166" formatCode="#,##0.00_ ;\-#,##0.00\ "/>
    <numFmt numFmtId="167" formatCode="0.00_ ;\-0.00\ "/>
    <numFmt numFmtId="168" formatCode="_-* #,##0.000000_-;\-* #,##0.000000_-;_-* &quot;-&quot;_-;_-@_-"/>
    <numFmt numFmtId="169" formatCode="_-* #,##0.0000_-;\-* #,##0.0000_-;_-* &quot;-&quot;????_-;_-@_-"/>
    <numFmt numFmtId="170" formatCode="0.0000000"/>
    <numFmt numFmtId="171" formatCode="0.0%"/>
    <numFmt numFmtId="172" formatCode="_-* #,##0.00_-;\-* #,##0.00_-;_-* &quot;-&quot;_-;_-@_-"/>
    <numFmt numFmtId="173" formatCode="_-* #,##0.000000_-;\-* #,##0.000000_-;_-* &quot;-&quot;????_-;_-@_-"/>
    <numFmt numFmtId="174" formatCode="0.0000"/>
  </numFmts>
  <fonts count="12">
    <font>
      <sz val="9"/>
      <name val="Geneva"/>
    </font>
    <font>
      <sz val="9"/>
      <name val="Geneva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14"/>
      <color indexed="12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vertAlign val="subscript"/>
      <sz val="8"/>
      <name val="Calibri"/>
      <family val="2"/>
      <scheme val="minor"/>
    </font>
    <font>
      <vertAlign val="superscript"/>
      <sz val="8"/>
      <name val="Calibri"/>
      <family val="2"/>
      <scheme val="minor"/>
    </font>
    <font>
      <sz val="8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5" fillId="0" borderId="0" xfId="0" applyFont="1"/>
    <xf numFmtId="0" fontId="6" fillId="0" borderId="0" xfId="0" applyFont="1" applyProtection="1">
      <protection hidden="1"/>
    </xf>
    <xf numFmtId="0" fontId="6" fillId="0" borderId="0" xfId="0" applyFont="1" applyAlignment="1" applyProtection="1">
      <alignment horizontal="center" vertical="center" wrapText="1"/>
      <protection hidden="1"/>
    </xf>
    <xf numFmtId="164" fontId="6" fillId="0" borderId="0" xfId="1" applyNumberFormat="1" applyFont="1" applyProtection="1">
      <protection hidden="1"/>
    </xf>
    <xf numFmtId="165" fontId="7" fillId="4" borderId="4" xfId="1" applyNumberFormat="1" applyFont="1" applyFill="1" applyBorder="1" applyAlignment="1" applyProtection="1">
      <alignment horizontal="center" vertical="center"/>
      <protection hidden="1"/>
    </xf>
    <xf numFmtId="49" fontId="7" fillId="5" borderId="4" xfId="0" applyNumberFormat="1" applyFont="1" applyFill="1" applyBorder="1" applyAlignment="1" applyProtection="1">
      <alignment horizontal="center" vertical="center"/>
      <protection hidden="1"/>
    </xf>
    <xf numFmtId="49" fontId="7" fillId="3" borderId="4" xfId="0" applyNumberFormat="1" applyFont="1" applyFill="1" applyBorder="1" applyAlignment="1" applyProtection="1">
      <alignment horizontal="center" vertical="center"/>
      <protection hidden="1"/>
    </xf>
    <xf numFmtId="49" fontId="7" fillId="6" borderId="2" xfId="0" applyNumberFormat="1" applyFont="1" applyFill="1" applyBorder="1" applyAlignment="1" applyProtection="1">
      <alignment vertical="center"/>
      <protection hidden="1"/>
    </xf>
    <xf numFmtId="0" fontId="7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49" fontId="7" fillId="5" borderId="1" xfId="0" applyNumberFormat="1" applyFont="1" applyFill="1" applyBorder="1" applyAlignment="1" applyProtection="1">
      <alignment horizontal="center" vertical="center" wrapText="1"/>
      <protection hidden="1"/>
    </xf>
    <xf numFmtId="164" fontId="6" fillId="4" borderId="4" xfId="1" applyNumberFormat="1" applyFont="1" applyFill="1" applyBorder="1" applyAlignment="1" applyProtection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 applyProtection="1">
      <alignment horizontal="right" vertical="center"/>
      <protection hidden="1"/>
    </xf>
    <xf numFmtId="41" fontId="6" fillId="0" borderId="4" xfId="1" applyFont="1" applyFill="1" applyBorder="1" applyAlignment="1" applyProtection="1">
      <alignment horizontal="right" vertical="center"/>
      <protection hidden="1"/>
    </xf>
    <xf numFmtId="166" fontId="7" fillId="3" borderId="4" xfId="1" applyNumberFormat="1" applyFont="1" applyFill="1" applyBorder="1" applyAlignment="1" applyProtection="1">
      <alignment horizontal="right" vertical="center"/>
      <protection hidden="1"/>
    </xf>
    <xf numFmtId="167" fontId="6" fillId="4" borderId="4" xfId="1" applyNumberFormat="1" applyFont="1" applyFill="1" applyBorder="1" applyAlignment="1" applyProtection="1">
      <alignment horizontal="center" vertical="center"/>
      <protection hidden="1"/>
    </xf>
    <xf numFmtId="166" fontId="7" fillId="5" borderId="1" xfId="0" applyNumberFormat="1" applyFont="1" applyFill="1" applyBorder="1" applyAlignment="1" applyProtection="1">
      <alignment horizontal="center" vertical="center"/>
      <protection hidden="1"/>
    </xf>
    <xf numFmtId="165" fontId="6" fillId="3" borderId="4" xfId="1" applyNumberFormat="1" applyFont="1" applyFill="1" applyBorder="1" applyAlignment="1" applyProtection="1">
      <alignment horizontal="right" vertical="center"/>
      <protection hidden="1"/>
    </xf>
    <xf numFmtId="165" fontId="6" fillId="4" borderId="4" xfId="1" applyNumberFormat="1" applyFont="1" applyFill="1" applyBorder="1" applyAlignment="1" applyProtection="1">
      <alignment horizontal="center" vertical="center"/>
      <protection hidden="1"/>
    </xf>
    <xf numFmtId="174" fontId="6" fillId="6" borderId="3" xfId="0" applyNumberFormat="1" applyFont="1" applyFill="1" applyBorder="1" applyProtection="1">
      <protection hidden="1"/>
    </xf>
    <xf numFmtId="165" fontId="6" fillId="5" borderId="4" xfId="0" applyNumberFormat="1" applyFont="1" applyFill="1" applyBorder="1" applyAlignment="1" applyProtection="1">
      <alignment horizontal="center"/>
      <protection hidden="1"/>
    </xf>
    <xf numFmtId="0" fontId="6" fillId="5" borderId="4" xfId="0" applyFont="1" applyFill="1" applyBorder="1" applyAlignment="1" applyProtection="1">
      <alignment horizontal="center"/>
      <protection hidden="1"/>
    </xf>
    <xf numFmtId="168" fontId="6" fillId="5" borderId="4" xfId="1" applyNumberFormat="1" applyFont="1" applyFill="1" applyBorder="1" applyAlignment="1" applyProtection="1">
      <alignment horizontal="center"/>
      <protection hidden="1"/>
    </xf>
    <xf numFmtId="41" fontId="5" fillId="0" borderId="0" xfId="0" applyNumberFormat="1" applyFont="1"/>
    <xf numFmtId="164" fontId="5" fillId="0" borderId="0" xfId="0" applyNumberFormat="1" applyFont="1"/>
    <xf numFmtId="173" fontId="5" fillId="0" borderId="0" xfId="0" applyNumberFormat="1" applyFont="1"/>
    <xf numFmtId="169" fontId="5" fillId="0" borderId="0" xfId="0" applyNumberFormat="1" applyFont="1"/>
    <xf numFmtId="0" fontId="6" fillId="0" borderId="0" xfId="0" applyFont="1" applyAlignment="1" applyProtection="1">
      <alignment horizontal="center"/>
      <protection hidden="1"/>
    </xf>
    <xf numFmtId="164" fontId="6" fillId="0" borderId="0" xfId="1" applyNumberFormat="1" applyFont="1" applyAlignment="1" applyProtection="1">
      <alignment horizontal="center"/>
      <protection hidden="1"/>
    </xf>
    <xf numFmtId="10" fontId="6" fillId="0" borderId="0" xfId="2" quotePrefix="1" applyNumberFormat="1" applyFont="1" applyProtection="1">
      <protection hidden="1"/>
    </xf>
    <xf numFmtId="170" fontId="6" fillId="0" borderId="0" xfId="0" applyNumberFormat="1" applyFont="1" applyProtection="1">
      <protection hidden="1"/>
    </xf>
    <xf numFmtId="0" fontId="11" fillId="0" borderId="0" xfId="0" applyFont="1" applyProtection="1">
      <protection hidden="1"/>
    </xf>
    <xf numFmtId="171" fontId="6" fillId="0" borderId="0" xfId="0" applyNumberFormat="1" applyFont="1" applyProtection="1">
      <protection hidden="1"/>
    </xf>
    <xf numFmtId="0" fontId="8" fillId="0" borderId="0" xfId="0" applyFont="1" applyProtection="1">
      <protection hidden="1"/>
    </xf>
    <xf numFmtId="41" fontId="6" fillId="0" borderId="0" xfId="0" applyNumberFormat="1" applyFont="1" applyProtection="1">
      <protection hidden="1"/>
    </xf>
    <xf numFmtId="166" fontId="6" fillId="0" borderId="0" xfId="0" applyNumberFormat="1" applyFont="1" applyProtection="1">
      <protection hidden="1"/>
    </xf>
    <xf numFmtId="172" fontId="6" fillId="0" borderId="0" xfId="0" applyNumberFormat="1" applyFont="1" applyProtection="1">
      <protection hidden="1"/>
    </xf>
    <xf numFmtId="0" fontId="6" fillId="0" borderId="6" xfId="0" applyFont="1" applyBorder="1" applyProtection="1">
      <protection hidden="1"/>
    </xf>
    <xf numFmtId="0" fontId="6" fillId="0" borderId="6" xfId="0" applyFont="1" applyBorder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6" fillId="0" borderId="5" xfId="0" applyFont="1" applyBorder="1" applyAlignment="1" applyProtection="1">
      <alignment horizontal="center" vertical="center" wrapText="1"/>
      <protection hidden="1"/>
    </xf>
    <xf numFmtId="49" fontId="4" fillId="2" borderId="1" xfId="0" applyNumberFormat="1" applyFont="1" applyFill="1" applyBorder="1" applyAlignment="1" applyProtection="1">
      <alignment horizontal="left" vertical="center"/>
      <protection hidden="1"/>
    </xf>
    <xf numFmtId="49" fontId="4" fillId="2" borderId="2" xfId="0" applyNumberFormat="1" applyFont="1" applyFill="1" applyBorder="1" applyAlignment="1" applyProtection="1">
      <alignment horizontal="left" vertical="center"/>
      <protection hidden="1"/>
    </xf>
    <xf numFmtId="49" fontId="4" fillId="2" borderId="3" xfId="0" applyNumberFormat="1" applyFont="1" applyFill="1" applyBorder="1" applyAlignment="1" applyProtection="1">
      <alignment horizontal="left" vertical="center"/>
      <protection hidden="1"/>
    </xf>
    <xf numFmtId="49" fontId="7" fillId="3" borderId="1" xfId="0" applyNumberFormat="1" applyFont="1" applyFill="1" applyBorder="1" applyAlignment="1" applyProtection="1">
      <alignment horizontal="center" vertical="center"/>
      <protection hidden="1"/>
    </xf>
    <xf numFmtId="49" fontId="7" fillId="3" borderId="2" xfId="0" applyNumberFormat="1" applyFont="1" applyFill="1" applyBorder="1" applyAlignment="1" applyProtection="1">
      <alignment horizontal="center" vertical="center"/>
      <protection hidden="1"/>
    </xf>
    <xf numFmtId="49" fontId="7" fillId="4" borderId="2" xfId="0" applyNumberFormat="1" applyFont="1" applyFill="1" applyBorder="1" applyAlignment="1" applyProtection="1">
      <alignment horizontal="center" vertical="center"/>
      <protection hidden="1"/>
    </xf>
    <xf numFmtId="49" fontId="7" fillId="4" borderId="3" xfId="0" applyNumberFormat="1" applyFont="1" applyFill="1" applyBorder="1" applyAlignment="1" applyProtection="1">
      <alignment horizontal="center" vertical="center"/>
      <protection hidden="1"/>
    </xf>
    <xf numFmtId="49" fontId="7" fillId="5" borderId="1" xfId="0" applyNumberFormat="1" applyFont="1" applyFill="1" applyBorder="1" applyAlignment="1" applyProtection="1">
      <alignment horizontal="center" vertical="center"/>
      <protection hidden="1"/>
    </xf>
    <xf numFmtId="49" fontId="7" fillId="5" borderId="2" xfId="0" applyNumberFormat="1" applyFont="1" applyFill="1" applyBorder="1" applyAlignment="1" applyProtection="1">
      <alignment horizontal="center" vertical="center"/>
      <protection hidden="1"/>
    </xf>
    <xf numFmtId="49" fontId="7" fillId="5" borderId="3" xfId="0" applyNumberFormat="1" applyFont="1" applyFill="1" applyBorder="1" applyAlignment="1" applyProtection="1">
      <alignment horizontal="center" vertical="center"/>
      <protection hidden="1"/>
    </xf>
  </cellXfs>
  <cellStyles count="3">
    <cellStyle name="Migliaia [0]" xfId="1" builtinId="6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7BB16-2CFC-434C-BB25-209026A6EE06}">
  <dimension ref="A1:T19"/>
  <sheetViews>
    <sheetView zoomScale="115" zoomScaleNormal="115" workbookViewId="0">
      <selection activeCell="I26" sqref="I25:J26"/>
    </sheetView>
  </sheetViews>
  <sheetFormatPr defaultColWidth="9.125" defaultRowHeight="12"/>
  <cols>
    <col min="1" max="1" width="8.25" style="2" customWidth="1"/>
    <col min="2" max="2" width="11.75" style="2" bestFit="1" customWidth="1"/>
    <col min="3" max="3" width="12" style="2" bestFit="1" customWidth="1"/>
    <col min="4" max="4" width="11.875" style="2" customWidth="1"/>
    <col min="5" max="5" width="12" style="2" customWidth="1"/>
    <col min="6" max="6" width="10.75" style="2" customWidth="1"/>
    <col min="7" max="7" width="9.875" style="2" bestFit="1" customWidth="1"/>
    <col min="8" max="8" width="11.125" style="2" customWidth="1"/>
    <col min="9" max="9" width="11.625" style="2" customWidth="1"/>
    <col min="10" max="10" width="9.625" style="2" customWidth="1"/>
    <col min="11" max="11" width="17.375" style="2" bestFit="1" customWidth="1"/>
    <col min="12" max="12" width="8.75" style="4" bestFit="1" customWidth="1"/>
    <col min="13" max="13" width="10.125" style="2" customWidth="1"/>
    <col min="14" max="16" width="9.625" style="2" customWidth="1"/>
    <col min="17" max="17" width="15.375" style="1" bestFit="1" customWidth="1"/>
    <col min="18" max="19" width="9.75" style="1" bestFit="1" customWidth="1"/>
    <col min="20" max="20" width="9.875" style="1" bestFit="1" customWidth="1"/>
    <col min="21" max="16384" width="9.125" style="1"/>
  </cols>
  <sheetData>
    <row r="1" spans="1:20" ht="18">
      <c r="A1" s="45" t="s">
        <v>27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</row>
    <row r="2" spans="1:20" ht="51" customHeight="1">
      <c r="D2" s="46" t="s">
        <v>21</v>
      </c>
      <c r="E2" s="46"/>
      <c r="H2" s="3" t="s">
        <v>20</v>
      </c>
    </row>
    <row r="3" spans="1:20" ht="18">
      <c r="A3" s="47" t="s">
        <v>16</v>
      </c>
      <c r="B3" s="48"/>
      <c r="C3" s="49"/>
      <c r="D3" s="50" t="s">
        <v>0</v>
      </c>
      <c r="E3" s="51"/>
      <c r="F3" s="5" t="s">
        <v>1</v>
      </c>
      <c r="G3" s="6" t="s">
        <v>2</v>
      </c>
      <c r="H3" s="7" t="s">
        <v>3</v>
      </c>
      <c r="I3" s="52"/>
      <c r="J3" s="52"/>
      <c r="K3" s="52"/>
      <c r="L3" s="53"/>
      <c r="M3" s="8"/>
      <c r="N3" s="54" t="s">
        <v>4</v>
      </c>
      <c r="O3" s="55"/>
      <c r="P3" s="56"/>
    </row>
    <row r="4" spans="1:20" ht="40.799999999999997">
      <c r="A4" s="9" t="s">
        <v>5</v>
      </c>
      <c r="B4" s="10" t="s">
        <v>6</v>
      </c>
      <c r="C4" s="10" t="s">
        <v>7</v>
      </c>
      <c r="D4" s="11" t="s">
        <v>17</v>
      </c>
      <c r="E4" s="11" t="s">
        <v>18</v>
      </c>
      <c r="F4" s="12" t="s">
        <v>8</v>
      </c>
      <c r="G4" s="13" t="s">
        <v>9</v>
      </c>
      <c r="H4" s="11" t="s">
        <v>19</v>
      </c>
      <c r="I4" s="12" t="s">
        <v>11</v>
      </c>
      <c r="J4" s="12" t="s">
        <v>23</v>
      </c>
      <c r="K4" s="12" t="s">
        <v>24</v>
      </c>
      <c r="L4" s="14" t="s">
        <v>12</v>
      </c>
      <c r="M4" s="15" t="s">
        <v>25</v>
      </c>
      <c r="N4" s="16" t="s">
        <v>10</v>
      </c>
      <c r="O4" s="17" t="s">
        <v>13</v>
      </c>
      <c r="P4" s="17" t="s">
        <v>26</v>
      </c>
    </row>
    <row r="5" spans="1:20">
      <c r="A5" s="18">
        <v>1</v>
      </c>
      <c r="B5" s="19">
        <v>0</v>
      </c>
      <c r="C5" s="19">
        <v>480</v>
      </c>
      <c r="D5" s="20">
        <v>30</v>
      </c>
      <c r="E5" s="20">
        <v>8.11</v>
      </c>
      <c r="F5" s="21">
        <v>36</v>
      </c>
      <c r="G5" s="22">
        <f>D5+E5+F5</f>
        <v>74.11</v>
      </c>
      <c r="H5" s="23">
        <v>1.564349</v>
      </c>
      <c r="I5" s="24">
        <v>10.011507999999999</v>
      </c>
      <c r="J5" s="24">
        <v>3.7807439999999999</v>
      </c>
      <c r="K5" s="24">
        <f>10.086751*(1+2.6/100)</f>
        <v>10.349006526</v>
      </c>
      <c r="L5" s="24">
        <f>SUM(I5:K5)</f>
        <v>24.141258526000001</v>
      </c>
      <c r="M5" s="25">
        <v>100.6446</v>
      </c>
      <c r="N5" s="26">
        <f>H5</f>
        <v>1.564349</v>
      </c>
      <c r="O5" s="27">
        <f>ROUND((L5*M5)/1000,6)</f>
        <v>2.4296869999999999</v>
      </c>
      <c r="P5" s="28">
        <f>N5+O5</f>
        <v>3.9940359999999999</v>
      </c>
      <c r="Q5" s="29"/>
      <c r="S5" s="30"/>
      <c r="T5" s="31"/>
    </row>
    <row r="6" spans="1:20">
      <c r="A6" s="18">
        <v>2</v>
      </c>
      <c r="B6" s="19">
        <v>481</v>
      </c>
      <c r="C6" s="19">
        <v>1560</v>
      </c>
      <c r="D6" s="20">
        <v>30</v>
      </c>
      <c r="E6" s="20">
        <v>8.11</v>
      </c>
      <c r="F6" s="21">
        <v>36</v>
      </c>
      <c r="G6" s="22">
        <f t="shared" ref="G6:G7" si="0">D6+E6+F6</f>
        <v>74.11</v>
      </c>
      <c r="H6" s="23">
        <v>1.4366720000000002</v>
      </c>
      <c r="I6" s="24">
        <v>10.011507999999999</v>
      </c>
      <c r="J6" s="24">
        <v>3.7807439999999999</v>
      </c>
      <c r="K6" s="24">
        <f t="shared" ref="K6:K7" si="1">10.086751*(1+2.6/100)</f>
        <v>10.349006526</v>
      </c>
      <c r="L6" s="24">
        <f>SUM(I6:K6)</f>
        <v>24.141258526000001</v>
      </c>
      <c r="M6" s="25">
        <v>100.6446</v>
      </c>
      <c r="N6" s="27">
        <f>H6</f>
        <v>1.4366720000000002</v>
      </c>
      <c r="O6" s="27">
        <f>ROUND((L6*M6)/1000,6)</f>
        <v>2.4296869999999999</v>
      </c>
      <c r="P6" s="28">
        <f>N6+O6</f>
        <v>3.8663590000000001</v>
      </c>
      <c r="Q6" s="29"/>
      <c r="S6" s="30"/>
      <c r="T6" s="32"/>
    </row>
    <row r="7" spans="1:20">
      <c r="A7" s="18">
        <v>3</v>
      </c>
      <c r="B7" s="19">
        <v>1561</v>
      </c>
      <c r="C7" s="19" t="s">
        <v>14</v>
      </c>
      <c r="D7" s="20">
        <v>30</v>
      </c>
      <c r="E7" s="20">
        <v>8.11</v>
      </c>
      <c r="F7" s="21">
        <v>36</v>
      </c>
      <c r="G7" s="22">
        <f t="shared" si="0"/>
        <v>74.11</v>
      </c>
      <c r="H7" s="23">
        <v>1.2770269999999999</v>
      </c>
      <c r="I7" s="24">
        <v>10.011507999999999</v>
      </c>
      <c r="J7" s="24">
        <v>3.7807439999999999</v>
      </c>
      <c r="K7" s="24">
        <f t="shared" si="1"/>
        <v>10.349006526</v>
      </c>
      <c r="L7" s="24">
        <f>SUM(I7:K7)</f>
        <v>24.141258526000001</v>
      </c>
      <c r="M7" s="25">
        <v>100.6446</v>
      </c>
      <c r="N7" s="27">
        <f>H7</f>
        <v>1.2770269999999999</v>
      </c>
      <c r="O7" s="27">
        <f>ROUND((L7*M7)/1000,6)</f>
        <v>2.4296869999999999</v>
      </c>
      <c r="P7" s="28">
        <f>N7+O7</f>
        <v>3.7067139999999998</v>
      </c>
      <c r="Q7" s="29"/>
      <c r="S7" s="30"/>
      <c r="T7" s="32"/>
    </row>
    <row r="8" spans="1:20">
      <c r="D8" s="44" t="s">
        <v>30</v>
      </c>
      <c r="E8" s="44"/>
      <c r="F8" s="2" t="s">
        <v>22</v>
      </c>
      <c r="H8" s="2" t="s">
        <v>31</v>
      </c>
      <c r="I8" s="43" t="s">
        <v>28</v>
      </c>
      <c r="J8" s="33"/>
      <c r="K8" s="33" t="s">
        <v>29</v>
      </c>
      <c r="L8" s="34"/>
      <c r="N8" s="33"/>
      <c r="O8" s="33"/>
      <c r="P8" s="33"/>
    </row>
    <row r="9" spans="1:20">
      <c r="K9" s="35"/>
    </row>
    <row r="10" spans="1:20">
      <c r="M10" s="36"/>
      <c r="N10" s="36"/>
    </row>
    <row r="11" spans="1:20">
      <c r="C11" s="37"/>
      <c r="D11" s="37"/>
      <c r="E11" s="37"/>
      <c r="F11" s="37"/>
      <c r="K11" s="38"/>
      <c r="M11" s="36"/>
      <c r="N11" s="36"/>
    </row>
    <row r="12" spans="1:20">
      <c r="B12" s="2" t="s">
        <v>15</v>
      </c>
      <c r="C12" s="37"/>
      <c r="D12" s="37"/>
      <c r="E12" s="37"/>
      <c r="F12" s="37"/>
    </row>
    <row r="13" spans="1:20">
      <c r="B13" s="39"/>
    </row>
    <row r="14" spans="1:20">
      <c r="O14" s="2" t="s">
        <v>15</v>
      </c>
    </row>
    <row r="15" spans="1:20">
      <c r="I15" s="40"/>
      <c r="Q15" s="1" t="s">
        <v>15</v>
      </c>
    </row>
    <row r="16" spans="1:20">
      <c r="H16" s="2" t="s">
        <v>15</v>
      </c>
      <c r="I16" s="41"/>
    </row>
    <row r="17" spans="9:12" s="2" customFormat="1" ht="10.199999999999999">
      <c r="I17" s="40"/>
      <c r="L17" s="4"/>
    </row>
    <row r="18" spans="9:12" s="2" customFormat="1" ht="10.199999999999999">
      <c r="I18" s="42"/>
      <c r="L18" s="4"/>
    </row>
    <row r="19" spans="9:12" s="2" customFormat="1" ht="10.199999999999999">
      <c r="L19" s="4" t="s">
        <v>15</v>
      </c>
    </row>
  </sheetData>
  <mergeCells count="7">
    <mergeCell ref="D8:E8"/>
    <mergeCell ref="A1:P1"/>
    <mergeCell ref="D2:E2"/>
    <mergeCell ref="A3:C3"/>
    <mergeCell ref="D3:E3"/>
    <mergeCell ref="I3:L3"/>
    <mergeCell ref="N3:P3"/>
  </mergeCells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E5B19-341E-4E67-90A8-FFFB26BAD711}">
  <dimension ref="A1:T19"/>
  <sheetViews>
    <sheetView workbookViewId="0">
      <selection sqref="A1:XFD1048576"/>
    </sheetView>
  </sheetViews>
  <sheetFormatPr defaultColWidth="9.125" defaultRowHeight="12"/>
  <cols>
    <col min="1" max="1" width="8.25" style="2" customWidth="1"/>
    <col min="2" max="2" width="11.75" style="2" bestFit="1" customWidth="1"/>
    <col min="3" max="3" width="12" style="2" bestFit="1" customWidth="1"/>
    <col min="4" max="4" width="11.875" style="2" customWidth="1"/>
    <col min="5" max="5" width="12" style="2" customWidth="1"/>
    <col min="6" max="6" width="10.75" style="2" customWidth="1"/>
    <col min="7" max="7" width="9.875" style="2" bestFit="1" customWidth="1"/>
    <col min="8" max="8" width="11.125" style="2" customWidth="1"/>
    <col min="9" max="9" width="11.625" style="2" customWidth="1"/>
    <col min="10" max="10" width="9.625" style="2" customWidth="1"/>
    <col min="11" max="11" width="17.375" style="2" bestFit="1" customWidth="1"/>
    <col min="12" max="12" width="8.75" style="4" bestFit="1" customWidth="1"/>
    <col min="13" max="13" width="10.125" style="2" customWidth="1"/>
    <col min="14" max="16" width="9.625" style="2" customWidth="1"/>
    <col min="17" max="17" width="15.375" style="1" bestFit="1" customWidth="1"/>
    <col min="18" max="19" width="9.75" style="1" bestFit="1" customWidth="1"/>
    <col min="20" max="20" width="9.875" style="1" bestFit="1" customWidth="1"/>
    <col min="21" max="16384" width="9.125" style="1"/>
  </cols>
  <sheetData>
    <row r="1" spans="1:20" ht="18">
      <c r="A1" s="45" t="s">
        <v>32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</row>
    <row r="2" spans="1:20" ht="51" customHeight="1">
      <c r="D2" s="46" t="s">
        <v>21</v>
      </c>
      <c r="E2" s="46"/>
      <c r="H2" s="3" t="s">
        <v>20</v>
      </c>
    </row>
    <row r="3" spans="1:20" ht="18">
      <c r="A3" s="47" t="s">
        <v>16</v>
      </c>
      <c r="B3" s="48"/>
      <c r="C3" s="49"/>
      <c r="D3" s="50" t="s">
        <v>0</v>
      </c>
      <c r="E3" s="51"/>
      <c r="F3" s="5" t="s">
        <v>1</v>
      </c>
      <c r="G3" s="6" t="s">
        <v>2</v>
      </c>
      <c r="H3" s="7" t="s">
        <v>3</v>
      </c>
      <c r="I3" s="52"/>
      <c r="J3" s="52"/>
      <c r="K3" s="52"/>
      <c r="L3" s="53"/>
      <c r="M3" s="8"/>
      <c r="N3" s="54" t="s">
        <v>4</v>
      </c>
      <c r="O3" s="55"/>
      <c r="P3" s="56"/>
    </row>
    <row r="4" spans="1:20" ht="40.799999999999997">
      <c r="A4" s="9" t="s">
        <v>5</v>
      </c>
      <c r="B4" s="10" t="s">
        <v>6</v>
      </c>
      <c r="C4" s="10" t="s">
        <v>7</v>
      </c>
      <c r="D4" s="11" t="s">
        <v>17</v>
      </c>
      <c r="E4" s="11" t="s">
        <v>18</v>
      </c>
      <c r="F4" s="12" t="s">
        <v>8</v>
      </c>
      <c r="G4" s="13" t="s">
        <v>9</v>
      </c>
      <c r="H4" s="11" t="s">
        <v>19</v>
      </c>
      <c r="I4" s="12" t="s">
        <v>11</v>
      </c>
      <c r="J4" s="12" t="s">
        <v>23</v>
      </c>
      <c r="K4" s="12" t="s">
        <v>24</v>
      </c>
      <c r="L4" s="14" t="s">
        <v>12</v>
      </c>
      <c r="M4" s="15" t="s">
        <v>25</v>
      </c>
      <c r="N4" s="16" t="s">
        <v>10</v>
      </c>
      <c r="O4" s="17" t="s">
        <v>13</v>
      </c>
      <c r="P4" s="17" t="s">
        <v>26</v>
      </c>
    </row>
    <row r="5" spans="1:20">
      <c r="A5" s="18">
        <v>1</v>
      </c>
      <c r="B5" s="19">
        <v>0</v>
      </c>
      <c r="C5" s="19">
        <v>480</v>
      </c>
      <c r="D5" s="20">
        <v>30</v>
      </c>
      <c r="E5" s="20">
        <v>8.11</v>
      </c>
      <c r="F5" s="21">
        <v>36</v>
      </c>
      <c r="G5" s="22">
        <f>D5+E5+F5</f>
        <v>74.11</v>
      </c>
      <c r="H5" s="23">
        <v>1.564349</v>
      </c>
      <c r="I5" s="24">
        <v>10.62998</v>
      </c>
      <c r="J5" s="24">
        <v>3.7807439999999999</v>
      </c>
      <c r="K5" s="24">
        <f>10.086751*(1+2.6/100)</f>
        <v>10.349006526</v>
      </c>
      <c r="L5" s="24">
        <f>SUM(I5:K5)</f>
        <v>24.759730525999998</v>
      </c>
      <c r="M5" s="25">
        <v>100.6446</v>
      </c>
      <c r="N5" s="26">
        <f>H5</f>
        <v>1.564349</v>
      </c>
      <c r="O5" s="27">
        <f>ROUND((L5*M5)/1000,6)</f>
        <v>2.491933</v>
      </c>
      <c r="P5" s="28">
        <f>N5+O5</f>
        <v>4.0562819999999995</v>
      </c>
      <c r="Q5" s="29"/>
      <c r="S5" s="30"/>
      <c r="T5" s="31"/>
    </row>
    <row r="6" spans="1:20">
      <c r="A6" s="18">
        <v>2</v>
      </c>
      <c r="B6" s="19">
        <v>481</v>
      </c>
      <c r="C6" s="19">
        <v>1560</v>
      </c>
      <c r="D6" s="20">
        <v>30</v>
      </c>
      <c r="E6" s="20">
        <v>8.11</v>
      </c>
      <c r="F6" s="21">
        <v>36</v>
      </c>
      <c r="G6" s="22">
        <f t="shared" ref="G6:G7" si="0">D6+E6+F6</f>
        <v>74.11</v>
      </c>
      <c r="H6" s="23">
        <v>1.4366720000000002</v>
      </c>
      <c r="I6" s="24">
        <v>10.62998</v>
      </c>
      <c r="J6" s="24">
        <v>3.7807439999999999</v>
      </c>
      <c r="K6" s="24">
        <f t="shared" ref="K6:K7" si="1">10.086751*(1+2.6/100)</f>
        <v>10.349006526</v>
      </c>
      <c r="L6" s="24">
        <f>SUM(I6:K6)</f>
        <v>24.759730525999998</v>
      </c>
      <c r="M6" s="25">
        <v>100.6446</v>
      </c>
      <c r="N6" s="27">
        <f>H6</f>
        <v>1.4366720000000002</v>
      </c>
      <c r="O6" s="27">
        <f>ROUND((L6*M6)/1000,6)</f>
        <v>2.491933</v>
      </c>
      <c r="P6" s="28">
        <f>N6+O6</f>
        <v>3.9286050000000001</v>
      </c>
      <c r="Q6" s="29"/>
      <c r="S6" s="30"/>
      <c r="T6" s="32"/>
    </row>
    <row r="7" spans="1:20">
      <c r="A7" s="18">
        <v>3</v>
      </c>
      <c r="B7" s="19">
        <v>1561</v>
      </c>
      <c r="C7" s="19" t="s">
        <v>14</v>
      </c>
      <c r="D7" s="20">
        <v>30</v>
      </c>
      <c r="E7" s="20">
        <v>8.11</v>
      </c>
      <c r="F7" s="21">
        <v>36</v>
      </c>
      <c r="G7" s="22">
        <f t="shared" si="0"/>
        <v>74.11</v>
      </c>
      <c r="H7" s="23">
        <v>1.2770269999999999</v>
      </c>
      <c r="I7" s="24">
        <v>10.62998</v>
      </c>
      <c r="J7" s="24">
        <v>3.7807439999999999</v>
      </c>
      <c r="K7" s="24">
        <f t="shared" si="1"/>
        <v>10.349006526</v>
      </c>
      <c r="L7" s="24">
        <f>SUM(I7:K7)</f>
        <v>24.759730525999998</v>
      </c>
      <c r="M7" s="25">
        <v>100.6446</v>
      </c>
      <c r="N7" s="27">
        <f>H7</f>
        <v>1.2770269999999999</v>
      </c>
      <c r="O7" s="27">
        <f>ROUND((L7*M7)/1000,6)</f>
        <v>2.491933</v>
      </c>
      <c r="P7" s="28">
        <f>N7+O7</f>
        <v>3.7689599999999999</v>
      </c>
      <c r="Q7" s="29"/>
      <c r="S7" s="30"/>
      <c r="T7" s="32"/>
    </row>
    <row r="8" spans="1:20">
      <c r="D8" s="44" t="s">
        <v>30</v>
      </c>
      <c r="E8" s="44"/>
      <c r="F8" s="2" t="s">
        <v>22</v>
      </c>
      <c r="H8" s="2" t="s">
        <v>31</v>
      </c>
      <c r="I8" s="43" t="s">
        <v>33</v>
      </c>
      <c r="J8" s="33"/>
      <c r="K8" s="33" t="s">
        <v>29</v>
      </c>
      <c r="L8" s="34"/>
      <c r="N8" s="33"/>
      <c r="O8" s="33"/>
      <c r="P8" s="33"/>
    </row>
    <row r="9" spans="1:20">
      <c r="K9" s="35"/>
    </row>
    <row r="10" spans="1:20">
      <c r="M10" s="36"/>
      <c r="N10" s="36"/>
    </row>
    <row r="11" spans="1:20">
      <c r="C11" s="37"/>
      <c r="D11" s="37"/>
      <c r="E11" s="37"/>
      <c r="F11" s="37"/>
      <c r="K11" s="38"/>
      <c r="M11" s="36"/>
      <c r="N11" s="36"/>
    </row>
    <row r="12" spans="1:20">
      <c r="B12" s="2" t="s">
        <v>15</v>
      </c>
      <c r="C12" s="37"/>
      <c r="D12" s="37"/>
      <c r="E12" s="37"/>
      <c r="F12" s="37"/>
    </row>
    <row r="13" spans="1:20">
      <c r="B13" s="39"/>
    </row>
    <row r="14" spans="1:20">
      <c r="O14" s="2" t="s">
        <v>15</v>
      </c>
    </row>
    <row r="15" spans="1:20">
      <c r="I15" s="40"/>
      <c r="Q15" s="1" t="s">
        <v>15</v>
      </c>
    </row>
    <row r="16" spans="1:20">
      <c r="H16" s="2" t="s">
        <v>15</v>
      </c>
      <c r="I16" s="41"/>
    </row>
    <row r="17" spans="9:12" s="2" customFormat="1" ht="10.199999999999999">
      <c r="I17" s="40"/>
      <c r="L17" s="4"/>
    </row>
    <row r="18" spans="9:12" s="2" customFormat="1" ht="10.199999999999999">
      <c r="I18" s="42"/>
      <c r="L18" s="4"/>
    </row>
    <row r="19" spans="9:12" s="2" customFormat="1" ht="10.199999999999999">
      <c r="L19" s="4" t="s">
        <v>15</v>
      </c>
    </row>
  </sheetData>
  <mergeCells count="7">
    <mergeCell ref="D8:E8"/>
    <mergeCell ref="A1:P1"/>
    <mergeCell ref="D2:E2"/>
    <mergeCell ref="A3:C3"/>
    <mergeCell ref="D3:E3"/>
    <mergeCell ref="I3:L3"/>
    <mergeCell ref="N3:P3"/>
  </mergeCell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EF7D6-2CDC-45A1-8650-A7E1DC315442}">
  <dimension ref="A1:T19"/>
  <sheetViews>
    <sheetView workbookViewId="0">
      <selection sqref="A1:XFD1048576"/>
    </sheetView>
  </sheetViews>
  <sheetFormatPr defaultColWidth="9.125" defaultRowHeight="12"/>
  <cols>
    <col min="1" max="1" width="8.25" style="2" customWidth="1"/>
    <col min="2" max="2" width="11.75" style="2" bestFit="1" customWidth="1"/>
    <col min="3" max="3" width="12" style="2" bestFit="1" customWidth="1"/>
    <col min="4" max="4" width="11.875" style="2" customWidth="1"/>
    <col min="5" max="5" width="12" style="2" customWidth="1"/>
    <col min="6" max="6" width="10.75" style="2" customWidth="1"/>
    <col min="7" max="7" width="9.875" style="2" bestFit="1" customWidth="1"/>
    <col min="8" max="8" width="11.125" style="2" customWidth="1"/>
    <col min="9" max="9" width="11.625" style="2" customWidth="1"/>
    <col min="10" max="10" width="9.625" style="2" customWidth="1"/>
    <col min="11" max="11" width="17.375" style="2" bestFit="1" customWidth="1"/>
    <col min="12" max="12" width="8.75" style="4" bestFit="1" customWidth="1"/>
    <col min="13" max="13" width="10.125" style="2" customWidth="1"/>
    <col min="14" max="16" width="9.625" style="2" customWidth="1"/>
    <col min="17" max="17" width="15.375" style="1" bestFit="1" customWidth="1"/>
    <col min="18" max="19" width="9.75" style="1" bestFit="1" customWidth="1"/>
    <col min="20" max="20" width="9.875" style="1" bestFit="1" customWidth="1"/>
    <col min="21" max="16384" width="9.125" style="1"/>
  </cols>
  <sheetData>
    <row r="1" spans="1:20" ht="18">
      <c r="A1" s="45" t="s">
        <v>50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</row>
    <row r="2" spans="1:20" ht="51" customHeight="1">
      <c r="D2" s="46" t="s">
        <v>21</v>
      </c>
      <c r="E2" s="46"/>
      <c r="H2" s="3" t="s">
        <v>20</v>
      </c>
    </row>
    <row r="3" spans="1:20" ht="18">
      <c r="A3" s="47" t="s">
        <v>16</v>
      </c>
      <c r="B3" s="48"/>
      <c r="C3" s="49"/>
      <c r="D3" s="50" t="s">
        <v>0</v>
      </c>
      <c r="E3" s="51"/>
      <c r="F3" s="5" t="s">
        <v>1</v>
      </c>
      <c r="G3" s="6" t="s">
        <v>2</v>
      </c>
      <c r="H3" s="7" t="s">
        <v>3</v>
      </c>
      <c r="I3" s="52"/>
      <c r="J3" s="52"/>
      <c r="K3" s="52"/>
      <c r="L3" s="53"/>
      <c r="M3" s="8"/>
      <c r="N3" s="54" t="s">
        <v>4</v>
      </c>
      <c r="O3" s="55"/>
      <c r="P3" s="56"/>
    </row>
    <row r="4" spans="1:20" ht="40.799999999999997">
      <c r="A4" s="9" t="s">
        <v>5</v>
      </c>
      <c r="B4" s="10" t="s">
        <v>6</v>
      </c>
      <c r="C4" s="10" t="s">
        <v>7</v>
      </c>
      <c r="D4" s="11" t="s">
        <v>17</v>
      </c>
      <c r="E4" s="11" t="s">
        <v>18</v>
      </c>
      <c r="F4" s="12" t="s">
        <v>8</v>
      </c>
      <c r="G4" s="13" t="s">
        <v>9</v>
      </c>
      <c r="H4" s="11" t="s">
        <v>19</v>
      </c>
      <c r="I4" s="12" t="s">
        <v>11</v>
      </c>
      <c r="J4" s="12" t="s">
        <v>23</v>
      </c>
      <c r="K4" s="12" t="s">
        <v>24</v>
      </c>
      <c r="L4" s="14" t="s">
        <v>12</v>
      </c>
      <c r="M4" s="15" t="s">
        <v>25</v>
      </c>
      <c r="N4" s="16" t="s">
        <v>10</v>
      </c>
      <c r="O4" s="17" t="s">
        <v>13</v>
      </c>
      <c r="P4" s="17" t="s">
        <v>26</v>
      </c>
    </row>
    <row r="5" spans="1:20">
      <c r="A5" s="18">
        <v>1</v>
      </c>
      <c r="B5" s="19">
        <v>0</v>
      </c>
      <c r="C5" s="19">
        <v>480</v>
      </c>
      <c r="D5" s="20">
        <v>30</v>
      </c>
      <c r="E5" s="20">
        <v>8.11</v>
      </c>
      <c r="F5" s="21">
        <v>36</v>
      </c>
      <c r="G5" s="22">
        <f>D5+E5+F5</f>
        <v>74.11</v>
      </c>
      <c r="H5" s="23">
        <v>1.564349</v>
      </c>
      <c r="I5" s="24">
        <v>10.745943</v>
      </c>
      <c r="J5" s="24">
        <v>3.7807439999999999</v>
      </c>
      <c r="K5" s="24">
        <f>10.086751*(1+2.6/100)</f>
        <v>10.349006526</v>
      </c>
      <c r="L5" s="24">
        <f>SUM(I5:K5)</f>
        <v>24.875693525999999</v>
      </c>
      <c r="M5" s="25">
        <v>100.6446</v>
      </c>
      <c r="N5" s="26">
        <f>H5</f>
        <v>1.564349</v>
      </c>
      <c r="O5" s="27">
        <f>ROUND((L5*M5)/1000,6)</f>
        <v>2.5036040000000002</v>
      </c>
      <c r="P5" s="28">
        <f>N5+O5</f>
        <v>4.0679530000000002</v>
      </c>
      <c r="Q5" s="29"/>
      <c r="S5" s="30"/>
      <c r="T5" s="31"/>
    </row>
    <row r="6" spans="1:20">
      <c r="A6" s="18">
        <v>2</v>
      </c>
      <c r="B6" s="19">
        <v>481</v>
      </c>
      <c r="C6" s="19">
        <v>1560</v>
      </c>
      <c r="D6" s="20">
        <v>30</v>
      </c>
      <c r="E6" s="20">
        <v>8.11</v>
      </c>
      <c r="F6" s="21">
        <v>36</v>
      </c>
      <c r="G6" s="22">
        <f t="shared" ref="G6:G7" si="0">D6+E6+F6</f>
        <v>74.11</v>
      </c>
      <c r="H6" s="23">
        <v>1.4366720000000002</v>
      </c>
      <c r="I6" s="24">
        <v>10.745943</v>
      </c>
      <c r="J6" s="24">
        <v>3.7807439999999999</v>
      </c>
      <c r="K6" s="24">
        <f t="shared" ref="K6:K7" si="1">10.086751*(1+2.6/100)</f>
        <v>10.349006526</v>
      </c>
      <c r="L6" s="24">
        <f>SUM(I6:K6)</f>
        <v>24.875693525999999</v>
      </c>
      <c r="M6" s="25">
        <v>100.6446</v>
      </c>
      <c r="N6" s="27">
        <f>H6</f>
        <v>1.4366720000000002</v>
      </c>
      <c r="O6" s="27">
        <f>ROUND((L6*M6)/1000,6)</f>
        <v>2.5036040000000002</v>
      </c>
      <c r="P6" s="28">
        <f>N6+O6</f>
        <v>3.9402760000000003</v>
      </c>
      <c r="Q6" s="29"/>
      <c r="S6" s="30"/>
      <c r="T6" s="32"/>
    </row>
    <row r="7" spans="1:20">
      <c r="A7" s="18">
        <v>3</v>
      </c>
      <c r="B7" s="19">
        <v>1561</v>
      </c>
      <c r="C7" s="19" t="s">
        <v>14</v>
      </c>
      <c r="D7" s="20">
        <v>30</v>
      </c>
      <c r="E7" s="20">
        <v>8.11</v>
      </c>
      <c r="F7" s="21">
        <v>36</v>
      </c>
      <c r="G7" s="22">
        <f t="shared" si="0"/>
        <v>74.11</v>
      </c>
      <c r="H7" s="23">
        <v>1.2770269999999999</v>
      </c>
      <c r="I7" s="24">
        <v>10.745943</v>
      </c>
      <c r="J7" s="24">
        <v>3.7807439999999999</v>
      </c>
      <c r="K7" s="24">
        <f t="shared" si="1"/>
        <v>10.349006526</v>
      </c>
      <c r="L7" s="24">
        <f>SUM(I7:K7)</f>
        <v>24.875693525999999</v>
      </c>
      <c r="M7" s="25">
        <v>100.6446</v>
      </c>
      <c r="N7" s="27">
        <f>H7</f>
        <v>1.2770269999999999</v>
      </c>
      <c r="O7" s="27">
        <f>ROUND((L7*M7)/1000,6)</f>
        <v>2.5036040000000002</v>
      </c>
      <c r="P7" s="28">
        <f>N7+O7</f>
        <v>3.7806310000000001</v>
      </c>
      <c r="Q7" s="29"/>
      <c r="S7" s="30"/>
      <c r="T7" s="32"/>
    </row>
    <row r="8" spans="1:20">
      <c r="D8" s="44" t="s">
        <v>30</v>
      </c>
      <c r="E8" s="44"/>
      <c r="F8" s="2" t="s">
        <v>22</v>
      </c>
      <c r="H8" s="2" t="s">
        <v>31</v>
      </c>
      <c r="I8" s="43" t="s">
        <v>51</v>
      </c>
      <c r="J8" s="33"/>
      <c r="K8" s="33" t="s">
        <v>29</v>
      </c>
      <c r="L8" s="34"/>
      <c r="N8" s="33"/>
      <c r="O8" s="33"/>
      <c r="P8" s="33"/>
    </row>
    <row r="9" spans="1:20">
      <c r="K9" s="35"/>
    </row>
    <row r="10" spans="1:20">
      <c r="M10" s="36"/>
      <c r="N10" s="36"/>
    </row>
    <row r="11" spans="1:20">
      <c r="C11" s="37"/>
      <c r="D11" s="37"/>
      <c r="E11" s="37"/>
      <c r="F11" s="37"/>
      <c r="K11" s="38"/>
      <c r="M11" s="36"/>
      <c r="N11" s="36"/>
    </row>
    <row r="12" spans="1:20">
      <c r="B12" s="2" t="s">
        <v>15</v>
      </c>
      <c r="C12" s="37"/>
      <c r="D12" s="37"/>
      <c r="E12" s="37"/>
      <c r="F12" s="37"/>
    </row>
    <row r="13" spans="1:20">
      <c r="B13" s="39"/>
    </row>
    <row r="14" spans="1:20">
      <c r="O14" s="2" t="s">
        <v>15</v>
      </c>
    </row>
    <row r="15" spans="1:20">
      <c r="I15" s="40"/>
      <c r="Q15" s="1" t="s">
        <v>15</v>
      </c>
    </row>
    <row r="16" spans="1:20">
      <c r="H16" s="2" t="s">
        <v>15</v>
      </c>
      <c r="I16" s="41"/>
    </row>
    <row r="17" spans="9:12" s="2" customFormat="1" ht="10.199999999999999">
      <c r="I17" s="40"/>
      <c r="L17" s="4"/>
    </row>
    <row r="18" spans="9:12" s="2" customFormat="1" ht="10.199999999999999">
      <c r="I18" s="42"/>
      <c r="L18" s="4"/>
    </row>
    <row r="19" spans="9:12" s="2" customFormat="1" ht="10.199999999999999">
      <c r="L19" s="4" t="s">
        <v>15</v>
      </c>
    </row>
  </sheetData>
  <mergeCells count="7">
    <mergeCell ref="D8:E8"/>
    <mergeCell ref="A1:P1"/>
    <mergeCell ref="D2:E2"/>
    <mergeCell ref="A3:C3"/>
    <mergeCell ref="D3:E3"/>
    <mergeCell ref="I3:L3"/>
    <mergeCell ref="N3:P3"/>
  </mergeCell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96E8E-548B-4B05-AE7B-EFD25A28E77E}">
  <dimension ref="A1:T19"/>
  <sheetViews>
    <sheetView tabSelected="1" workbookViewId="0">
      <selection activeCell="H13" sqref="H13"/>
    </sheetView>
  </sheetViews>
  <sheetFormatPr defaultColWidth="9.125" defaultRowHeight="12"/>
  <cols>
    <col min="1" max="1" width="8.25" style="2" customWidth="1"/>
    <col min="2" max="2" width="11.75" style="2" bestFit="1" customWidth="1"/>
    <col min="3" max="3" width="12" style="2" bestFit="1" customWidth="1"/>
    <col min="4" max="4" width="11.875" style="2" customWidth="1"/>
    <col min="5" max="5" width="12" style="2" customWidth="1"/>
    <col min="6" max="6" width="10.75" style="2" customWidth="1"/>
    <col min="7" max="7" width="9.875" style="2" bestFit="1" customWidth="1"/>
    <col min="8" max="8" width="11.125" style="2" customWidth="1"/>
    <col min="9" max="9" width="11.625" style="2" customWidth="1"/>
    <col min="10" max="10" width="9.625" style="2" customWidth="1"/>
    <col min="11" max="11" width="17.375" style="2" bestFit="1" customWidth="1"/>
    <col min="12" max="12" width="8.75" style="4" bestFit="1" customWidth="1"/>
    <col min="13" max="13" width="10.125" style="2" customWidth="1"/>
    <col min="14" max="16" width="9.625" style="2" customWidth="1"/>
    <col min="17" max="17" width="15.375" style="1" bestFit="1" customWidth="1"/>
    <col min="18" max="19" width="9.75" style="1" bestFit="1" customWidth="1"/>
    <col min="20" max="20" width="9.875" style="1" bestFit="1" customWidth="1"/>
    <col min="21" max="16384" width="9.125" style="1"/>
  </cols>
  <sheetData>
    <row r="1" spans="1:20" ht="18">
      <c r="A1" s="45" t="s">
        <v>52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</row>
    <row r="2" spans="1:20" ht="51" customHeight="1">
      <c r="D2" s="46" t="s">
        <v>21</v>
      </c>
      <c r="E2" s="46"/>
      <c r="H2" s="3" t="s">
        <v>20</v>
      </c>
    </row>
    <row r="3" spans="1:20" ht="18">
      <c r="A3" s="47" t="s">
        <v>16</v>
      </c>
      <c r="B3" s="48"/>
      <c r="C3" s="49"/>
      <c r="D3" s="50" t="s">
        <v>0</v>
      </c>
      <c r="E3" s="51"/>
      <c r="F3" s="5" t="s">
        <v>1</v>
      </c>
      <c r="G3" s="6" t="s">
        <v>2</v>
      </c>
      <c r="H3" s="7" t="s">
        <v>3</v>
      </c>
      <c r="I3" s="52"/>
      <c r="J3" s="52"/>
      <c r="K3" s="52"/>
      <c r="L3" s="53"/>
      <c r="M3" s="8"/>
      <c r="N3" s="54" t="s">
        <v>4</v>
      </c>
      <c r="O3" s="55"/>
      <c r="P3" s="56"/>
    </row>
    <row r="4" spans="1:20" ht="40.799999999999997">
      <c r="A4" s="9" t="s">
        <v>5</v>
      </c>
      <c r="B4" s="10" t="s">
        <v>6</v>
      </c>
      <c r="C4" s="10" t="s">
        <v>7</v>
      </c>
      <c r="D4" s="11" t="s">
        <v>17</v>
      </c>
      <c r="E4" s="11" t="s">
        <v>18</v>
      </c>
      <c r="F4" s="12" t="s">
        <v>8</v>
      </c>
      <c r="G4" s="13" t="s">
        <v>9</v>
      </c>
      <c r="H4" s="11" t="s">
        <v>19</v>
      </c>
      <c r="I4" s="12" t="s">
        <v>11</v>
      </c>
      <c r="J4" s="12" t="s">
        <v>23</v>
      </c>
      <c r="K4" s="12" t="s">
        <v>24</v>
      </c>
      <c r="L4" s="14" t="s">
        <v>12</v>
      </c>
      <c r="M4" s="15" t="s">
        <v>25</v>
      </c>
      <c r="N4" s="16" t="s">
        <v>10</v>
      </c>
      <c r="O4" s="17" t="s">
        <v>13</v>
      </c>
      <c r="P4" s="17" t="s">
        <v>26</v>
      </c>
    </row>
    <row r="5" spans="1:20">
      <c r="A5" s="18">
        <v>1</v>
      </c>
      <c r="B5" s="19">
        <v>0</v>
      </c>
      <c r="C5" s="19">
        <v>480</v>
      </c>
      <c r="D5" s="20">
        <v>30</v>
      </c>
      <c r="E5" s="20">
        <v>8.11</v>
      </c>
      <c r="F5" s="21">
        <v>36</v>
      </c>
      <c r="G5" s="22">
        <f>D5+E5+F5</f>
        <v>74.11</v>
      </c>
      <c r="H5" s="23">
        <v>1.564349</v>
      </c>
      <c r="I5" s="24">
        <v>11.145372999999999</v>
      </c>
      <c r="J5" s="24">
        <v>3.7807439999999999</v>
      </c>
      <c r="K5" s="24">
        <f>10.086751*(1+2.6/100)</f>
        <v>10.349006526</v>
      </c>
      <c r="L5" s="24">
        <f>SUM(I5:K5)</f>
        <v>25.275123526000002</v>
      </c>
      <c r="M5" s="25">
        <v>100.6446</v>
      </c>
      <c r="N5" s="26">
        <f>H5</f>
        <v>1.564349</v>
      </c>
      <c r="O5" s="27">
        <f>ROUND((L5*M5)/1000,6)</f>
        <v>2.5438049999999999</v>
      </c>
      <c r="P5" s="28">
        <f>N5+O5</f>
        <v>4.1081539999999999</v>
      </c>
      <c r="Q5" s="29"/>
      <c r="S5" s="30"/>
      <c r="T5" s="31"/>
    </row>
    <row r="6" spans="1:20">
      <c r="A6" s="18">
        <v>2</v>
      </c>
      <c r="B6" s="19">
        <v>481</v>
      </c>
      <c r="C6" s="19">
        <v>1560</v>
      </c>
      <c r="D6" s="20">
        <v>30</v>
      </c>
      <c r="E6" s="20">
        <v>8.11</v>
      </c>
      <c r="F6" s="21">
        <v>36</v>
      </c>
      <c r="G6" s="22">
        <f t="shared" ref="G6:G7" si="0">D6+E6+F6</f>
        <v>74.11</v>
      </c>
      <c r="H6" s="23">
        <v>1.4366720000000002</v>
      </c>
      <c r="I6" s="24">
        <v>11.145372999999999</v>
      </c>
      <c r="J6" s="24">
        <v>3.7807439999999999</v>
      </c>
      <c r="K6" s="24">
        <f t="shared" ref="K6:K7" si="1">10.086751*(1+2.6/100)</f>
        <v>10.349006526</v>
      </c>
      <c r="L6" s="24">
        <f>SUM(I6:K6)</f>
        <v>25.275123526000002</v>
      </c>
      <c r="M6" s="25">
        <v>100.6446</v>
      </c>
      <c r="N6" s="27">
        <f>H6</f>
        <v>1.4366720000000002</v>
      </c>
      <c r="O6" s="27">
        <f>ROUND((L6*M6)/1000,6)</f>
        <v>2.5438049999999999</v>
      </c>
      <c r="P6" s="28">
        <f>N6+O6</f>
        <v>3.980477</v>
      </c>
      <c r="Q6" s="29"/>
      <c r="S6" s="30"/>
      <c r="T6" s="32"/>
    </row>
    <row r="7" spans="1:20">
      <c r="A7" s="18">
        <v>3</v>
      </c>
      <c r="B7" s="19">
        <v>1561</v>
      </c>
      <c r="C7" s="19" t="s">
        <v>14</v>
      </c>
      <c r="D7" s="20">
        <v>30</v>
      </c>
      <c r="E7" s="20">
        <v>8.11</v>
      </c>
      <c r="F7" s="21">
        <v>36</v>
      </c>
      <c r="G7" s="22">
        <f t="shared" si="0"/>
        <v>74.11</v>
      </c>
      <c r="H7" s="23">
        <v>1.2770269999999999</v>
      </c>
      <c r="I7" s="24">
        <v>11.145372999999999</v>
      </c>
      <c r="J7" s="24">
        <v>3.7807439999999999</v>
      </c>
      <c r="K7" s="24">
        <f t="shared" si="1"/>
        <v>10.349006526</v>
      </c>
      <c r="L7" s="24">
        <f>SUM(I7:K7)</f>
        <v>25.275123526000002</v>
      </c>
      <c r="M7" s="25">
        <v>100.6446</v>
      </c>
      <c r="N7" s="27">
        <f>H7</f>
        <v>1.2770269999999999</v>
      </c>
      <c r="O7" s="27">
        <f>ROUND((L7*M7)/1000,6)</f>
        <v>2.5438049999999999</v>
      </c>
      <c r="P7" s="28">
        <f>N7+O7</f>
        <v>3.8208319999999998</v>
      </c>
      <c r="Q7" s="29"/>
      <c r="S7" s="30"/>
      <c r="T7" s="32"/>
    </row>
    <row r="8" spans="1:20">
      <c r="D8" s="44" t="s">
        <v>30</v>
      </c>
      <c r="E8" s="44"/>
      <c r="F8" s="2" t="s">
        <v>22</v>
      </c>
      <c r="H8" s="2" t="s">
        <v>31</v>
      </c>
      <c r="I8" s="43" t="s">
        <v>53</v>
      </c>
      <c r="J8" s="33"/>
      <c r="K8" s="33" t="s">
        <v>29</v>
      </c>
      <c r="L8" s="34"/>
      <c r="N8" s="33"/>
      <c r="O8" s="33"/>
      <c r="P8" s="33"/>
    </row>
    <row r="9" spans="1:20">
      <c r="K9" s="35"/>
    </row>
    <row r="10" spans="1:20">
      <c r="M10" s="36"/>
      <c r="N10" s="36"/>
    </row>
    <row r="11" spans="1:20">
      <c r="C11" s="37"/>
      <c r="D11" s="37"/>
      <c r="E11" s="37"/>
      <c r="F11" s="37"/>
      <c r="K11" s="38"/>
      <c r="M11" s="36"/>
      <c r="N11" s="36"/>
    </row>
    <row r="12" spans="1:20">
      <c r="B12" s="2" t="s">
        <v>15</v>
      </c>
      <c r="C12" s="37"/>
      <c r="D12" s="37"/>
      <c r="E12" s="37"/>
      <c r="F12" s="37"/>
    </row>
    <row r="13" spans="1:20">
      <c r="B13" s="39"/>
    </row>
    <row r="14" spans="1:20">
      <c r="O14" s="2" t="s">
        <v>15</v>
      </c>
    </row>
    <row r="15" spans="1:20">
      <c r="I15" s="40"/>
      <c r="Q15" s="1" t="s">
        <v>15</v>
      </c>
    </row>
    <row r="16" spans="1:20">
      <c r="H16" s="2" t="s">
        <v>15</v>
      </c>
      <c r="I16" s="41"/>
    </row>
    <row r="17" spans="9:12" s="2" customFormat="1" ht="10.199999999999999">
      <c r="I17" s="40"/>
      <c r="L17" s="4"/>
    </row>
    <row r="18" spans="9:12" s="2" customFormat="1" ht="10.199999999999999">
      <c r="I18" s="42"/>
      <c r="L18" s="4"/>
    </row>
    <row r="19" spans="9:12" s="2" customFormat="1" ht="10.199999999999999">
      <c r="L19" s="4" t="s">
        <v>15</v>
      </c>
    </row>
  </sheetData>
  <mergeCells count="7">
    <mergeCell ref="D8:E8"/>
    <mergeCell ref="A1:P1"/>
    <mergeCell ref="D2:E2"/>
    <mergeCell ref="A3:C3"/>
    <mergeCell ref="D3:E3"/>
    <mergeCell ref="I3:L3"/>
    <mergeCell ref="N3:P3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30800-5519-4A4D-93B4-F072B1798591}">
  <dimension ref="A1:T19"/>
  <sheetViews>
    <sheetView workbookViewId="0">
      <selection sqref="A1:P1"/>
    </sheetView>
  </sheetViews>
  <sheetFormatPr defaultColWidth="9.125" defaultRowHeight="12"/>
  <cols>
    <col min="1" max="1" width="8.25" style="2" customWidth="1"/>
    <col min="2" max="2" width="11.75" style="2" bestFit="1" customWidth="1"/>
    <col min="3" max="3" width="12" style="2" bestFit="1" customWidth="1"/>
    <col min="4" max="4" width="11.875" style="2" customWidth="1"/>
    <col min="5" max="5" width="12" style="2" customWidth="1"/>
    <col min="6" max="6" width="10.75" style="2" customWidth="1"/>
    <col min="7" max="7" width="9.875" style="2" bestFit="1" customWidth="1"/>
    <col min="8" max="8" width="11.125" style="2" customWidth="1"/>
    <col min="9" max="9" width="11.625" style="2" customWidth="1"/>
    <col min="10" max="10" width="9.625" style="2" customWidth="1"/>
    <col min="11" max="11" width="17.375" style="2" bestFit="1" customWidth="1"/>
    <col min="12" max="12" width="8.75" style="4" bestFit="1" customWidth="1"/>
    <col min="13" max="13" width="10.125" style="2" customWidth="1"/>
    <col min="14" max="16" width="9.625" style="2" customWidth="1"/>
    <col min="17" max="17" width="15.375" style="1" bestFit="1" customWidth="1"/>
    <col min="18" max="19" width="9.75" style="1" bestFit="1" customWidth="1"/>
    <col min="20" max="20" width="9.875" style="1" bestFit="1" customWidth="1"/>
    <col min="21" max="16384" width="9.125" style="1"/>
  </cols>
  <sheetData>
    <row r="1" spans="1:20" ht="18">
      <c r="A1" s="45" t="s">
        <v>42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</row>
    <row r="2" spans="1:20" ht="51" customHeight="1">
      <c r="D2" s="46" t="s">
        <v>21</v>
      </c>
      <c r="E2" s="46"/>
      <c r="H2" s="3" t="s">
        <v>20</v>
      </c>
    </row>
    <row r="3" spans="1:20" ht="18">
      <c r="A3" s="47" t="s">
        <v>16</v>
      </c>
      <c r="B3" s="48"/>
      <c r="C3" s="49"/>
      <c r="D3" s="50" t="s">
        <v>0</v>
      </c>
      <c r="E3" s="51"/>
      <c r="F3" s="5" t="s">
        <v>1</v>
      </c>
      <c r="G3" s="6" t="s">
        <v>2</v>
      </c>
      <c r="H3" s="7" t="s">
        <v>3</v>
      </c>
      <c r="I3" s="52"/>
      <c r="J3" s="52"/>
      <c r="K3" s="52"/>
      <c r="L3" s="53"/>
      <c r="M3" s="8"/>
      <c r="N3" s="54" t="s">
        <v>4</v>
      </c>
      <c r="O3" s="55"/>
      <c r="P3" s="56"/>
    </row>
    <row r="4" spans="1:20" ht="40.799999999999997">
      <c r="A4" s="9" t="s">
        <v>5</v>
      </c>
      <c r="B4" s="10" t="s">
        <v>6</v>
      </c>
      <c r="C4" s="10" t="s">
        <v>7</v>
      </c>
      <c r="D4" s="11" t="s">
        <v>17</v>
      </c>
      <c r="E4" s="11" t="s">
        <v>18</v>
      </c>
      <c r="F4" s="12" t="s">
        <v>8</v>
      </c>
      <c r="G4" s="13" t="s">
        <v>9</v>
      </c>
      <c r="H4" s="11" t="s">
        <v>19</v>
      </c>
      <c r="I4" s="12" t="s">
        <v>11</v>
      </c>
      <c r="J4" s="12" t="s">
        <v>23</v>
      </c>
      <c r="K4" s="12" t="s">
        <v>24</v>
      </c>
      <c r="L4" s="14" t="s">
        <v>12</v>
      </c>
      <c r="M4" s="15" t="s">
        <v>25</v>
      </c>
      <c r="N4" s="16" t="s">
        <v>10</v>
      </c>
      <c r="O4" s="17" t="s">
        <v>13</v>
      </c>
      <c r="P4" s="17" t="s">
        <v>26</v>
      </c>
    </row>
    <row r="5" spans="1:20">
      <c r="A5" s="18">
        <v>1</v>
      </c>
      <c r="B5" s="19">
        <v>0</v>
      </c>
      <c r="C5" s="19">
        <v>480</v>
      </c>
      <c r="D5" s="20">
        <v>30</v>
      </c>
      <c r="E5" s="20">
        <v>8.11</v>
      </c>
      <c r="F5" s="21">
        <v>36</v>
      </c>
      <c r="G5" s="22">
        <f>D5+E5+F5</f>
        <v>74.11</v>
      </c>
      <c r="H5" s="23">
        <v>1.564349</v>
      </c>
      <c r="I5" s="24">
        <v>9.8568899999999999</v>
      </c>
      <c r="J5" s="24">
        <v>3.7807439999999999</v>
      </c>
      <c r="K5" s="24">
        <f>10.086751*(1+2.6/100)</f>
        <v>10.349006526</v>
      </c>
      <c r="L5" s="24">
        <f>SUM(I5:K5)</f>
        <v>23.986640526000002</v>
      </c>
      <c r="M5" s="25">
        <v>100.6446</v>
      </c>
      <c r="N5" s="26">
        <f>H5</f>
        <v>1.564349</v>
      </c>
      <c r="O5" s="27">
        <f>ROUND((L5*M5)/1000,6)</f>
        <v>2.414126</v>
      </c>
      <c r="P5" s="28">
        <f>N5+O5</f>
        <v>3.978475</v>
      </c>
      <c r="Q5" s="29"/>
      <c r="S5" s="30"/>
      <c r="T5" s="31"/>
    </row>
    <row r="6" spans="1:20">
      <c r="A6" s="18">
        <v>2</v>
      </c>
      <c r="B6" s="19">
        <v>481</v>
      </c>
      <c r="C6" s="19">
        <v>1560</v>
      </c>
      <c r="D6" s="20">
        <v>30</v>
      </c>
      <c r="E6" s="20">
        <v>8.11</v>
      </c>
      <c r="F6" s="21">
        <v>36</v>
      </c>
      <c r="G6" s="22">
        <f t="shared" ref="G6:G7" si="0">D6+E6+F6</f>
        <v>74.11</v>
      </c>
      <c r="H6" s="23">
        <v>1.4366720000000002</v>
      </c>
      <c r="I6" s="24">
        <v>9.8568899999999999</v>
      </c>
      <c r="J6" s="24">
        <v>3.7807439999999999</v>
      </c>
      <c r="K6" s="24">
        <f t="shared" ref="K6:K7" si="1">10.086751*(1+2.6/100)</f>
        <v>10.349006526</v>
      </c>
      <c r="L6" s="24">
        <f>SUM(I6:K6)</f>
        <v>23.986640526000002</v>
      </c>
      <c r="M6" s="25">
        <v>100.6446</v>
      </c>
      <c r="N6" s="27">
        <f>H6</f>
        <v>1.4366720000000002</v>
      </c>
      <c r="O6" s="27">
        <f>ROUND((L6*M6)/1000,6)</f>
        <v>2.414126</v>
      </c>
      <c r="P6" s="28">
        <f>N6+O6</f>
        <v>3.8507980000000002</v>
      </c>
      <c r="Q6" s="29"/>
      <c r="S6" s="30"/>
      <c r="T6" s="32"/>
    </row>
    <row r="7" spans="1:20">
      <c r="A7" s="18">
        <v>3</v>
      </c>
      <c r="B7" s="19">
        <v>1561</v>
      </c>
      <c r="C7" s="19" t="s">
        <v>14</v>
      </c>
      <c r="D7" s="20">
        <v>30</v>
      </c>
      <c r="E7" s="20">
        <v>8.11</v>
      </c>
      <c r="F7" s="21">
        <v>36</v>
      </c>
      <c r="G7" s="22">
        <f t="shared" si="0"/>
        <v>74.11</v>
      </c>
      <c r="H7" s="23">
        <v>1.2770269999999999</v>
      </c>
      <c r="I7" s="24">
        <v>9.8568899999999999</v>
      </c>
      <c r="J7" s="24">
        <v>3.7807439999999999</v>
      </c>
      <c r="K7" s="24">
        <f t="shared" si="1"/>
        <v>10.349006526</v>
      </c>
      <c r="L7" s="24">
        <f>SUM(I7:K7)</f>
        <v>23.986640526000002</v>
      </c>
      <c r="M7" s="25">
        <v>100.6446</v>
      </c>
      <c r="N7" s="27">
        <f>H7</f>
        <v>1.2770269999999999</v>
      </c>
      <c r="O7" s="27">
        <f>ROUND((L7*M7)/1000,6)</f>
        <v>2.414126</v>
      </c>
      <c r="P7" s="28">
        <f>N7+O7</f>
        <v>3.6911529999999999</v>
      </c>
      <c r="Q7" s="29"/>
      <c r="S7" s="30"/>
      <c r="T7" s="32"/>
    </row>
    <row r="8" spans="1:20">
      <c r="D8" s="44" t="s">
        <v>30</v>
      </c>
      <c r="E8" s="44"/>
      <c r="F8" s="2" t="s">
        <v>22</v>
      </c>
      <c r="H8" s="2" t="s">
        <v>31</v>
      </c>
      <c r="I8" s="43" t="s">
        <v>41</v>
      </c>
      <c r="J8" s="33"/>
      <c r="K8" s="33" t="s">
        <v>29</v>
      </c>
      <c r="L8" s="34"/>
      <c r="N8" s="33"/>
      <c r="O8" s="33"/>
      <c r="P8" s="33"/>
    </row>
    <row r="9" spans="1:20">
      <c r="K9" s="35"/>
    </row>
    <row r="10" spans="1:20">
      <c r="M10" s="36"/>
      <c r="N10" s="36"/>
    </row>
    <row r="11" spans="1:20">
      <c r="C11" s="37"/>
      <c r="D11" s="37"/>
      <c r="E11" s="37"/>
      <c r="F11" s="37"/>
      <c r="K11" s="38"/>
      <c r="M11" s="36"/>
      <c r="N11" s="36"/>
    </row>
    <row r="12" spans="1:20">
      <c r="B12" s="2" t="s">
        <v>15</v>
      </c>
      <c r="C12" s="37"/>
      <c r="D12" s="37"/>
      <c r="E12" s="37"/>
      <c r="F12" s="37"/>
    </row>
    <row r="13" spans="1:20">
      <c r="B13" s="39"/>
    </row>
    <row r="14" spans="1:20">
      <c r="O14" s="2" t="s">
        <v>15</v>
      </c>
    </row>
    <row r="15" spans="1:20">
      <c r="I15" s="40"/>
      <c r="Q15" s="1" t="s">
        <v>15</v>
      </c>
    </row>
    <row r="16" spans="1:20">
      <c r="H16" s="2" t="s">
        <v>15</v>
      </c>
      <c r="I16" s="41"/>
    </row>
    <row r="17" spans="9:12" s="2" customFormat="1" ht="10.199999999999999">
      <c r="I17" s="40"/>
      <c r="L17" s="4"/>
    </row>
    <row r="18" spans="9:12" s="2" customFormat="1" ht="10.199999999999999">
      <c r="I18" s="42"/>
      <c r="L18" s="4"/>
    </row>
    <row r="19" spans="9:12" s="2" customFormat="1" ht="10.199999999999999">
      <c r="L19" s="4" t="s">
        <v>15</v>
      </c>
    </row>
  </sheetData>
  <mergeCells count="7">
    <mergeCell ref="D8:E8"/>
    <mergeCell ref="A1:P1"/>
    <mergeCell ref="D2:E2"/>
    <mergeCell ref="A3:C3"/>
    <mergeCell ref="D3:E3"/>
    <mergeCell ref="I3:L3"/>
    <mergeCell ref="N3:P3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8837D-B940-4BEE-9960-DD3FE5BAA816}">
  <dimension ref="A1:T19"/>
  <sheetViews>
    <sheetView workbookViewId="0">
      <selection sqref="A1:P1"/>
    </sheetView>
  </sheetViews>
  <sheetFormatPr defaultColWidth="9.125" defaultRowHeight="12"/>
  <cols>
    <col min="1" max="1" width="8.25" style="2" customWidth="1"/>
    <col min="2" max="2" width="11.75" style="2" bestFit="1" customWidth="1"/>
    <col min="3" max="3" width="12" style="2" bestFit="1" customWidth="1"/>
    <col min="4" max="4" width="11.875" style="2" customWidth="1"/>
    <col min="5" max="5" width="12" style="2" customWidth="1"/>
    <col min="6" max="6" width="10.75" style="2" customWidth="1"/>
    <col min="7" max="7" width="9.875" style="2" bestFit="1" customWidth="1"/>
    <col min="8" max="8" width="11.125" style="2" customWidth="1"/>
    <col min="9" max="9" width="11.625" style="2" customWidth="1"/>
    <col min="10" max="10" width="9.625" style="2" customWidth="1"/>
    <col min="11" max="11" width="17.375" style="2" bestFit="1" customWidth="1"/>
    <col min="12" max="12" width="8.75" style="4" bestFit="1" customWidth="1"/>
    <col min="13" max="13" width="10.125" style="2" customWidth="1"/>
    <col min="14" max="16" width="9.625" style="2" customWidth="1"/>
    <col min="17" max="17" width="15.375" style="1" bestFit="1" customWidth="1"/>
    <col min="18" max="19" width="9.75" style="1" bestFit="1" customWidth="1"/>
    <col min="20" max="20" width="9.875" style="1" bestFit="1" customWidth="1"/>
    <col min="21" max="16384" width="9.125" style="1"/>
  </cols>
  <sheetData>
    <row r="1" spans="1:20" ht="18">
      <c r="A1" s="45" t="s">
        <v>43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</row>
    <row r="2" spans="1:20" ht="51" customHeight="1">
      <c r="D2" s="46" t="s">
        <v>21</v>
      </c>
      <c r="E2" s="46"/>
      <c r="H2" s="3" t="s">
        <v>20</v>
      </c>
    </row>
    <row r="3" spans="1:20" ht="18">
      <c r="A3" s="47" t="s">
        <v>16</v>
      </c>
      <c r="B3" s="48"/>
      <c r="C3" s="49"/>
      <c r="D3" s="50" t="s">
        <v>0</v>
      </c>
      <c r="E3" s="51"/>
      <c r="F3" s="5" t="s">
        <v>1</v>
      </c>
      <c r="G3" s="6" t="s">
        <v>2</v>
      </c>
      <c r="H3" s="7" t="s">
        <v>3</v>
      </c>
      <c r="I3" s="52"/>
      <c r="J3" s="52"/>
      <c r="K3" s="52"/>
      <c r="L3" s="53"/>
      <c r="M3" s="8"/>
      <c r="N3" s="54" t="s">
        <v>4</v>
      </c>
      <c r="O3" s="55"/>
      <c r="P3" s="56"/>
    </row>
    <row r="4" spans="1:20" ht="40.799999999999997">
      <c r="A4" s="9" t="s">
        <v>5</v>
      </c>
      <c r="B4" s="10" t="s">
        <v>6</v>
      </c>
      <c r="C4" s="10" t="s">
        <v>7</v>
      </c>
      <c r="D4" s="11" t="s">
        <v>17</v>
      </c>
      <c r="E4" s="11" t="s">
        <v>18</v>
      </c>
      <c r="F4" s="12" t="s">
        <v>8</v>
      </c>
      <c r="G4" s="13" t="s">
        <v>9</v>
      </c>
      <c r="H4" s="11" t="s">
        <v>19</v>
      </c>
      <c r="I4" s="12" t="s">
        <v>11</v>
      </c>
      <c r="J4" s="12" t="s">
        <v>23</v>
      </c>
      <c r="K4" s="12" t="s">
        <v>24</v>
      </c>
      <c r="L4" s="14" t="s">
        <v>12</v>
      </c>
      <c r="M4" s="15" t="s">
        <v>25</v>
      </c>
      <c r="N4" s="16" t="s">
        <v>10</v>
      </c>
      <c r="O4" s="17" t="s">
        <v>13</v>
      </c>
      <c r="P4" s="17" t="s">
        <v>26</v>
      </c>
    </row>
    <row r="5" spans="1:20">
      <c r="A5" s="18">
        <v>1</v>
      </c>
      <c r="B5" s="19">
        <v>0</v>
      </c>
      <c r="C5" s="19">
        <v>480</v>
      </c>
      <c r="D5" s="20">
        <v>30</v>
      </c>
      <c r="E5" s="20">
        <v>8.11</v>
      </c>
      <c r="F5" s="21">
        <v>36</v>
      </c>
      <c r="G5" s="22">
        <f>D5+E5+F5</f>
        <v>74.11</v>
      </c>
      <c r="H5" s="23">
        <v>1.564349</v>
      </c>
      <c r="I5" s="24">
        <v>10.166126</v>
      </c>
      <c r="J5" s="24">
        <v>3.7807439999999999</v>
      </c>
      <c r="K5" s="24">
        <f>10.086751*(1+2.6/100)</f>
        <v>10.349006526</v>
      </c>
      <c r="L5" s="24">
        <f>SUM(I5:K5)</f>
        <v>24.295876526000001</v>
      </c>
      <c r="M5" s="25">
        <v>100.6446</v>
      </c>
      <c r="N5" s="26">
        <f>H5</f>
        <v>1.564349</v>
      </c>
      <c r="O5" s="27">
        <f>ROUND((L5*M5)/1000,6)</f>
        <v>2.445249</v>
      </c>
      <c r="P5" s="28">
        <f>N5+O5</f>
        <v>4.0095980000000004</v>
      </c>
      <c r="Q5" s="29"/>
      <c r="S5" s="30"/>
      <c r="T5" s="31"/>
    </row>
    <row r="6" spans="1:20">
      <c r="A6" s="18">
        <v>2</v>
      </c>
      <c r="B6" s="19">
        <v>481</v>
      </c>
      <c r="C6" s="19">
        <v>1560</v>
      </c>
      <c r="D6" s="20">
        <v>30</v>
      </c>
      <c r="E6" s="20">
        <v>8.11</v>
      </c>
      <c r="F6" s="21">
        <v>36</v>
      </c>
      <c r="G6" s="22">
        <f t="shared" ref="G6:G7" si="0">D6+E6+F6</f>
        <v>74.11</v>
      </c>
      <c r="H6" s="23">
        <v>1.4366720000000002</v>
      </c>
      <c r="I6" s="24">
        <v>10.166126</v>
      </c>
      <c r="J6" s="24">
        <v>3.7807439999999999</v>
      </c>
      <c r="K6" s="24">
        <f t="shared" ref="K6:K7" si="1">10.086751*(1+2.6/100)</f>
        <v>10.349006526</v>
      </c>
      <c r="L6" s="24">
        <f>SUM(I6:K6)</f>
        <v>24.295876526000001</v>
      </c>
      <c r="M6" s="25">
        <v>100.6446</v>
      </c>
      <c r="N6" s="27">
        <f>H6</f>
        <v>1.4366720000000002</v>
      </c>
      <c r="O6" s="27">
        <f>ROUND((L6*M6)/1000,6)</f>
        <v>2.445249</v>
      </c>
      <c r="P6" s="28">
        <f>N6+O6</f>
        <v>3.8819210000000002</v>
      </c>
      <c r="Q6" s="29"/>
      <c r="S6" s="30"/>
      <c r="T6" s="32"/>
    </row>
    <row r="7" spans="1:20">
      <c r="A7" s="18">
        <v>3</v>
      </c>
      <c r="B7" s="19">
        <v>1561</v>
      </c>
      <c r="C7" s="19" t="s">
        <v>14</v>
      </c>
      <c r="D7" s="20">
        <v>30</v>
      </c>
      <c r="E7" s="20">
        <v>8.11</v>
      </c>
      <c r="F7" s="21">
        <v>36</v>
      </c>
      <c r="G7" s="22">
        <f t="shared" si="0"/>
        <v>74.11</v>
      </c>
      <c r="H7" s="23">
        <v>1.2770269999999999</v>
      </c>
      <c r="I7" s="24">
        <v>10.166126</v>
      </c>
      <c r="J7" s="24">
        <v>3.7807439999999999</v>
      </c>
      <c r="K7" s="24">
        <f t="shared" si="1"/>
        <v>10.349006526</v>
      </c>
      <c r="L7" s="24">
        <f>SUM(I7:K7)</f>
        <v>24.295876526000001</v>
      </c>
      <c r="M7" s="25">
        <v>100.6446</v>
      </c>
      <c r="N7" s="27">
        <f>H7</f>
        <v>1.2770269999999999</v>
      </c>
      <c r="O7" s="27">
        <f>ROUND((L7*M7)/1000,6)</f>
        <v>2.445249</v>
      </c>
      <c r="P7" s="28">
        <f>N7+O7</f>
        <v>3.7222759999999999</v>
      </c>
      <c r="Q7" s="29"/>
      <c r="S7" s="30"/>
      <c r="T7" s="32"/>
    </row>
    <row r="8" spans="1:20">
      <c r="D8" s="44" t="s">
        <v>30</v>
      </c>
      <c r="E8" s="44"/>
      <c r="F8" s="2" t="s">
        <v>22</v>
      </c>
      <c r="H8" s="2" t="s">
        <v>31</v>
      </c>
      <c r="I8" s="43" t="s">
        <v>40</v>
      </c>
      <c r="J8" s="33"/>
      <c r="K8" s="33" t="s">
        <v>29</v>
      </c>
      <c r="L8" s="34"/>
      <c r="N8" s="33"/>
      <c r="O8" s="33"/>
      <c r="P8" s="33"/>
    </row>
    <row r="9" spans="1:20">
      <c r="K9" s="35"/>
    </row>
    <row r="10" spans="1:20">
      <c r="M10" s="36"/>
      <c r="N10" s="36"/>
    </row>
    <row r="11" spans="1:20">
      <c r="C11" s="37"/>
      <c r="D11" s="37"/>
      <c r="E11" s="37"/>
      <c r="F11" s="37"/>
      <c r="K11" s="38"/>
      <c r="M11" s="36"/>
      <c r="N11" s="36"/>
    </row>
    <row r="12" spans="1:20">
      <c r="B12" s="2" t="s">
        <v>15</v>
      </c>
      <c r="C12" s="37"/>
      <c r="D12" s="37"/>
      <c r="E12" s="37"/>
      <c r="F12" s="37"/>
    </row>
    <row r="13" spans="1:20">
      <c r="B13" s="39"/>
    </row>
    <row r="14" spans="1:20">
      <c r="O14" s="2" t="s">
        <v>15</v>
      </c>
    </row>
    <row r="15" spans="1:20">
      <c r="I15" s="40"/>
      <c r="Q15" s="1" t="s">
        <v>15</v>
      </c>
    </row>
    <row r="16" spans="1:20">
      <c r="H16" s="2" t="s">
        <v>15</v>
      </c>
      <c r="I16" s="41"/>
    </row>
    <row r="17" spans="9:12" s="2" customFormat="1" ht="10.199999999999999">
      <c r="I17" s="40"/>
      <c r="L17" s="4"/>
    </row>
    <row r="18" spans="9:12" s="2" customFormat="1" ht="10.199999999999999">
      <c r="I18" s="42"/>
      <c r="L18" s="4"/>
    </row>
    <row r="19" spans="9:12" s="2" customFormat="1" ht="10.199999999999999">
      <c r="L19" s="4" t="s">
        <v>15</v>
      </c>
    </row>
  </sheetData>
  <mergeCells count="7">
    <mergeCell ref="D8:E8"/>
    <mergeCell ref="A1:P1"/>
    <mergeCell ref="D2:E2"/>
    <mergeCell ref="A3:C3"/>
    <mergeCell ref="D3:E3"/>
    <mergeCell ref="I3:L3"/>
    <mergeCell ref="N3:P3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98C0A-1FBD-4374-A7E4-F3D5FBEDB45D}">
  <dimension ref="A1:T19"/>
  <sheetViews>
    <sheetView workbookViewId="0">
      <selection sqref="A1:P1"/>
    </sheetView>
  </sheetViews>
  <sheetFormatPr defaultColWidth="9.125" defaultRowHeight="12"/>
  <cols>
    <col min="1" max="1" width="8.25" style="2" customWidth="1"/>
    <col min="2" max="2" width="11.75" style="2" bestFit="1" customWidth="1"/>
    <col min="3" max="3" width="12" style="2" bestFit="1" customWidth="1"/>
    <col min="4" max="4" width="11.875" style="2" customWidth="1"/>
    <col min="5" max="5" width="12" style="2" customWidth="1"/>
    <col min="6" max="6" width="10.75" style="2" customWidth="1"/>
    <col min="7" max="7" width="9.875" style="2" bestFit="1" customWidth="1"/>
    <col min="8" max="8" width="11.125" style="2" customWidth="1"/>
    <col min="9" max="9" width="11.625" style="2" customWidth="1"/>
    <col min="10" max="10" width="9.625" style="2" customWidth="1"/>
    <col min="11" max="11" width="17.375" style="2" bestFit="1" customWidth="1"/>
    <col min="12" max="12" width="8.75" style="4" bestFit="1" customWidth="1"/>
    <col min="13" max="13" width="10.125" style="2" customWidth="1"/>
    <col min="14" max="16" width="9.625" style="2" customWidth="1"/>
    <col min="17" max="17" width="15.375" style="1" bestFit="1" customWidth="1"/>
    <col min="18" max="19" width="9.75" style="1" bestFit="1" customWidth="1"/>
    <col min="20" max="20" width="9.875" style="1" bestFit="1" customWidth="1"/>
    <col min="21" max="16384" width="9.125" style="1"/>
  </cols>
  <sheetData>
    <row r="1" spans="1:20" ht="18">
      <c r="A1" s="45" t="s">
        <v>44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</row>
    <row r="2" spans="1:20" ht="51" customHeight="1">
      <c r="D2" s="46" t="s">
        <v>21</v>
      </c>
      <c r="E2" s="46"/>
      <c r="H2" s="3" t="s">
        <v>20</v>
      </c>
    </row>
    <row r="3" spans="1:20" ht="18">
      <c r="A3" s="47" t="s">
        <v>16</v>
      </c>
      <c r="B3" s="48"/>
      <c r="C3" s="49"/>
      <c r="D3" s="50" t="s">
        <v>0</v>
      </c>
      <c r="E3" s="51"/>
      <c r="F3" s="5" t="s">
        <v>1</v>
      </c>
      <c r="G3" s="6" t="s">
        <v>2</v>
      </c>
      <c r="H3" s="7" t="s">
        <v>3</v>
      </c>
      <c r="I3" s="52"/>
      <c r="J3" s="52"/>
      <c r="K3" s="52"/>
      <c r="L3" s="53"/>
      <c r="M3" s="8"/>
      <c r="N3" s="54" t="s">
        <v>4</v>
      </c>
      <c r="O3" s="55"/>
      <c r="P3" s="56"/>
    </row>
    <row r="4" spans="1:20" ht="40.799999999999997">
      <c r="A4" s="9" t="s">
        <v>5</v>
      </c>
      <c r="B4" s="10" t="s">
        <v>6</v>
      </c>
      <c r="C4" s="10" t="s">
        <v>7</v>
      </c>
      <c r="D4" s="11" t="s">
        <v>17</v>
      </c>
      <c r="E4" s="11" t="s">
        <v>18</v>
      </c>
      <c r="F4" s="12" t="s">
        <v>8</v>
      </c>
      <c r="G4" s="13" t="s">
        <v>9</v>
      </c>
      <c r="H4" s="11" t="s">
        <v>19</v>
      </c>
      <c r="I4" s="12" t="s">
        <v>11</v>
      </c>
      <c r="J4" s="12" t="s">
        <v>23</v>
      </c>
      <c r="K4" s="12" t="s">
        <v>24</v>
      </c>
      <c r="L4" s="14" t="s">
        <v>12</v>
      </c>
      <c r="M4" s="15" t="s">
        <v>25</v>
      </c>
      <c r="N4" s="16" t="s">
        <v>10</v>
      </c>
      <c r="O4" s="17" t="s">
        <v>13</v>
      </c>
      <c r="P4" s="17" t="s">
        <v>26</v>
      </c>
    </row>
    <row r="5" spans="1:20">
      <c r="A5" s="18">
        <v>1</v>
      </c>
      <c r="B5" s="19">
        <v>0</v>
      </c>
      <c r="C5" s="19">
        <v>480</v>
      </c>
      <c r="D5" s="20">
        <v>30</v>
      </c>
      <c r="E5" s="20">
        <v>8.11</v>
      </c>
      <c r="F5" s="21">
        <v>36</v>
      </c>
      <c r="G5" s="22">
        <f>D5+E5+F5</f>
        <v>74.11</v>
      </c>
      <c r="H5" s="23">
        <v>1.564349</v>
      </c>
      <c r="I5" s="24">
        <v>10.385168</v>
      </c>
      <c r="J5" s="24">
        <v>3.7807439999999999</v>
      </c>
      <c r="K5" s="24">
        <f>10.086751*(1+2.6/100)</f>
        <v>10.349006526</v>
      </c>
      <c r="L5" s="24">
        <f>SUM(I5:K5)</f>
        <v>24.514918526000002</v>
      </c>
      <c r="M5" s="25">
        <v>100.6446</v>
      </c>
      <c r="N5" s="26">
        <f>H5</f>
        <v>1.564349</v>
      </c>
      <c r="O5" s="27">
        <f>ROUND((L5*M5)/1000,6)</f>
        <v>2.4672939999999999</v>
      </c>
      <c r="P5" s="28">
        <f>N5+O5</f>
        <v>4.0316429999999999</v>
      </c>
      <c r="Q5" s="29"/>
      <c r="S5" s="30"/>
      <c r="T5" s="31"/>
    </row>
    <row r="6" spans="1:20">
      <c r="A6" s="18">
        <v>2</v>
      </c>
      <c r="B6" s="19">
        <v>481</v>
      </c>
      <c r="C6" s="19">
        <v>1560</v>
      </c>
      <c r="D6" s="20">
        <v>30</v>
      </c>
      <c r="E6" s="20">
        <v>8.11</v>
      </c>
      <c r="F6" s="21">
        <v>36</v>
      </c>
      <c r="G6" s="22">
        <f t="shared" ref="G6:G7" si="0">D6+E6+F6</f>
        <v>74.11</v>
      </c>
      <c r="H6" s="23">
        <v>1.4366720000000002</v>
      </c>
      <c r="I6" s="24">
        <v>10.385168</v>
      </c>
      <c r="J6" s="24">
        <v>3.7807439999999999</v>
      </c>
      <c r="K6" s="24">
        <f t="shared" ref="K6:K7" si="1">10.086751*(1+2.6/100)</f>
        <v>10.349006526</v>
      </c>
      <c r="L6" s="24">
        <f>SUM(I6:K6)</f>
        <v>24.514918526000002</v>
      </c>
      <c r="M6" s="25">
        <v>100.6446</v>
      </c>
      <c r="N6" s="27">
        <f>H6</f>
        <v>1.4366720000000002</v>
      </c>
      <c r="O6" s="27">
        <f>ROUND((L6*M6)/1000,6)</f>
        <v>2.4672939999999999</v>
      </c>
      <c r="P6" s="28">
        <f>N6+O6</f>
        <v>3.903966</v>
      </c>
      <c r="Q6" s="29"/>
      <c r="S6" s="30"/>
      <c r="T6" s="32"/>
    </row>
    <row r="7" spans="1:20">
      <c r="A7" s="18">
        <v>3</v>
      </c>
      <c r="B7" s="19">
        <v>1561</v>
      </c>
      <c r="C7" s="19" t="s">
        <v>14</v>
      </c>
      <c r="D7" s="20">
        <v>30</v>
      </c>
      <c r="E7" s="20">
        <v>8.11</v>
      </c>
      <c r="F7" s="21">
        <v>36</v>
      </c>
      <c r="G7" s="22">
        <f t="shared" si="0"/>
        <v>74.11</v>
      </c>
      <c r="H7" s="23">
        <v>1.2770269999999999</v>
      </c>
      <c r="I7" s="24">
        <v>10.385168</v>
      </c>
      <c r="J7" s="24">
        <v>3.7807439999999999</v>
      </c>
      <c r="K7" s="24">
        <f t="shared" si="1"/>
        <v>10.349006526</v>
      </c>
      <c r="L7" s="24">
        <f>SUM(I7:K7)</f>
        <v>24.514918526000002</v>
      </c>
      <c r="M7" s="25">
        <v>100.6446</v>
      </c>
      <c r="N7" s="27">
        <f>H7</f>
        <v>1.2770269999999999</v>
      </c>
      <c r="O7" s="27">
        <f>ROUND((L7*M7)/1000,6)</f>
        <v>2.4672939999999999</v>
      </c>
      <c r="P7" s="28">
        <f>N7+O7</f>
        <v>3.7443209999999998</v>
      </c>
      <c r="Q7" s="29"/>
      <c r="S7" s="30"/>
      <c r="T7" s="32"/>
    </row>
    <row r="8" spans="1:20">
      <c r="D8" s="44" t="s">
        <v>30</v>
      </c>
      <c r="E8" s="44"/>
      <c r="F8" s="2" t="s">
        <v>22</v>
      </c>
      <c r="H8" s="2" t="s">
        <v>31</v>
      </c>
      <c r="I8" s="43" t="s">
        <v>39</v>
      </c>
      <c r="J8" s="33"/>
      <c r="K8" s="33" t="s">
        <v>29</v>
      </c>
      <c r="L8" s="34"/>
      <c r="N8" s="33"/>
      <c r="O8" s="33"/>
      <c r="P8" s="33"/>
    </row>
    <row r="9" spans="1:20">
      <c r="K9" s="35"/>
    </row>
    <row r="10" spans="1:20">
      <c r="M10" s="36"/>
      <c r="N10" s="36"/>
    </row>
    <row r="11" spans="1:20">
      <c r="C11" s="37"/>
      <c r="D11" s="37"/>
      <c r="E11" s="37"/>
      <c r="F11" s="37"/>
      <c r="K11" s="38"/>
      <c r="M11" s="36"/>
      <c r="N11" s="36"/>
    </row>
    <row r="12" spans="1:20">
      <c r="B12" s="2" t="s">
        <v>15</v>
      </c>
      <c r="C12" s="37"/>
      <c r="D12" s="37"/>
      <c r="E12" s="37"/>
      <c r="F12" s="37"/>
    </row>
    <row r="13" spans="1:20">
      <c r="B13" s="39"/>
    </row>
    <row r="14" spans="1:20">
      <c r="O14" s="2" t="s">
        <v>15</v>
      </c>
    </row>
    <row r="15" spans="1:20">
      <c r="I15" s="40"/>
      <c r="Q15" s="1" t="s">
        <v>15</v>
      </c>
    </row>
    <row r="16" spans="1:20">
      <c r="H16" s="2" t="s">
        <v>15</v>
      </c>
      <c r="I16" s="41"/>
    </row>
    <row r="17" spans="9:12" s="2" customFormat="1" ht="10.199999999999999">
      <c r="I17" s="40"/>
      <c r="L17" s="4"/>
    </row>
    <row r="18" spans="9:12" s="2" customFormat="1" ht="10.199999999999999">
      <c r="I18" s="42"/>
      <c r="L18" s="4"/>
    </row>
    <row r="19" spans="9:12" s="2" customFormat="1" ht="10.199999999999999">
      <c r="L19" s="4" t="s">
        <v>15</v>
      </c>
    </row>
  </sheetData>
  <mergeCells count="7">
    <mergeCell ref="D8:E8"/>
    <mergeCell ref="A1:P1"/>
    <mergeCell ref="D2:E2"/>
    <mergeCell ref="A3:C3"/>
    <mergeCell ref="D3:E3"/>
    <mergeCell ref="I3:L3"/>
    <mergeCell ref="N3:P3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93A0A-4AC6-47B0-9813-D1A8B7CA0B9C}">
  <dimension ref="A1:T19"/>
  <sheetViews>
    <sheetView workbookViewId="0">
      <selection sqref="A1:P1"/>
    </sheetView>
  </sheetViews>
  <sheetFormatPr defaultColWidth="9.125" defaultRowHeight="12"/>
  <cols>
    <col min="1" max="1" width="8.25" style="2" customWidth="1"/>
    <col min="2" max="2" width="11.75" style="2" bestFit="1" customWidth="1"/>
    <col min="3" max="3" width="12" style="2" bestFit="1" customWidth="1"/>
    <col min="4" max="4" width="11.875" style="2" customWidth="1"/>
    <col min="5" max="5" width="12" style="2" customWidth="1"/>
    <col min="6" max="6" width="10.75" style="2" customWidth="1"/>
    <col min="7" max="7" width="9.875" style="2" bestFit="1" customWidth="1"/>
    <col min="8" max="8" width="11.125" style="2" customWidth="1"/>
    <col min="9" max="9" width="11.625" style="2" customWidth="1"/>
    <col min="10" max="10" width="9.625" style="2" customWidth="1"/>
    <col min="11" max="11" width="17.375" style="2" bestFit="1" customWidth="1"/>
    <col min="12" max="12" width="8.75" style="4" bestFit="1" customWidth="1"/>
    <col min="13" max="13" width="10.125" style="2" customWidth="1"/>
    <col min="14" max="16" width="9.625" style="2" customWidth="1"/>
    <col min="17" max="17" width="15.375" style="1" bestFit="1" customWidth="1"/>
    <col min="18" max="19" width="9.75" style="1" bestFit="1" customWidth="1"/>
    <col min="20" max="20" width="9.875" style="1" bestFit="1" customWidth="1"/>
    <col min="21" max="16384" width="9.125" style="1"/>
  </cols>
  <sheetData>
    <row r="1" spans="1:20" ht="18">
      <c r="A1" s="45" t="s">
        <v>45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</row>
    <row r="2" spans="1:20" ht="51" customHeight="1">
      <c r="D2" s="46" t="s">
        <v>21</v>
      </c>
      <c r="E2" s="46"/>
      <c r="H2" s="3" t="s">
        <v>20</v>
      </c>
    </row>
    <row r="3" spans="1:20" ht="18">
      <c r="A3" s="47" t="s">
        <v>16</v>
      </c>
      <c r="B3" s="48"/>
      <c r="C3" s="49"/>
      <c r="D3" s="50" t="s">
        <v>0</v>
      </c>
      <c r="E3" s="51"/>
      <c r="F3" s="5" t="s">
        <v>1</v>
      </c>
      <c r="G3" s="6" t="s">
        <v>2</v>
      </c>
      <c r="H3" s="7" t="s">
        <v>3</v>
      </c>
      <c r="I3" s="52"/>
      <c r="J3" s="52"/>
      <c r="K3" s="52"/>
      <c r="L3" s="53"/>
      <c r="M3" s="8"/>
      <c r="N3" s="54" t="s">
        <v>4</v>
      </c>
      <c r="O3" s="55"/>
      <c r="P3" s="56"/>
    </row>
    <row r="4" spans="1:20" ht="40.799999999999997">
      <c r="A4" s="9" t="s">
        <v>5</v>
      </c>
      <c r="B4" s="10" t="s">
        <v>6</v>
      </c>
      <c r="C4" s="10" t="s">
        <v>7</v>
      </c>
      <c r="D4" s="11" t="s">
        <v>17</v>
      </c>
      <c r="E4" s="11" t="s">
        <v>18</v>
      </c>
      <c r="F4" s="12" t="s">
        <v>8</v>
      </c>
      <c r="G4" s="13" t="s">
        <v>9</v>
      </c>
      <c r="H4" s="11" t="s">
        <v>19</v>
      </c>
      <c r="I4" s="12" t="s">
        <v>11</v>
      </c>
      <c r="J4" s="12" t="s">
        <v>23</v>
      </c>
      <c r="K4" s="12" t="s">
        <v>24</v>
      </c>
      <c r="L4" s="14" t="s">
        <v>12</v>
      </c>
      <c r="M4" s="15" t="s">
        <v>25</v>
      </c>
      <c r="N4" s="16" t="s">
        <v>10</v>
      </c>
      <c r="O4" s="17" t="s">
        <v>13</v>
      </c>
      <c r="P4" s="17" t="s">
        <v>26</v>
      </c>
    </row>
    <row r="5" spans="1:20">
      <c r="A5" s="18">
        <v>1</v>
      </c>
      <c r="B5" s="19">
        <v>0</v>
      </c>
      <c r="C5" s="19">
        <v>480</v>
      </c>
      <c r="D5" s="20">
        <v>30</v>
      </c>
      <c r="E5" s="20">
        <v>8.11</v>
      </c>
      <c r="F5" s="21">
        <v>36</v>
      </c>
      <c r="G5" s="22">
        <f>D5+E5+F5</f>
        <v>74.11</v>
      </c>
      <c r="H5" s="23">
        <v>1.564349</v>
      </c>
      <c r="I5" s="24">
        <v>10.256320000000001</v>
      </c>
      <c r="J5" s="24">
        <v>3.7807439999999999</v>
      </c>
      <c r="K5" s="24">
        <f>10.086751*(1+2.6/100)</f>
        <v>10.349006526</v>
      </c>
      <c r="L5" s="24">
        <f>SUM(I5:K5)</f>
        <v>24.386070526000001</v>
      </c>
      <c r="M5" s="25">
        <v>100.6446</v>
      </c>
      <c r="N5" s="26">
        <f>H5</f>
        <v>1.564349</v>
      </c>
      <c r="O5" s="27">
        <f>ROUND((L5*M5)/1000,6)</f>
        <v>2.454326</v>
      </c>
      <c r="P5" s="28">
        <f>N5+O5</f>
        <v>4.018675</v>
      </c>
      <c r="Q5" s="29"/>
      <c r="S5" s="30"/>
      <c r="T5" s="31"/>
    </row>
    <row r="6" spans="1:20">
      <c r="A6" s="18">
        <v>2</v>
      </c>
      <c r="B6" s="19">
        <v>481</v>
      </c>
      <c r="C6" s="19">
        <v>1560</v>
      </c>
      <c r="D6" s="20">
        <v>30</v>
      </c>
      <c r="E6" s="20">
        <v>8.11</v>
      </c>
      <c r="F6" s="21">
        <v>36</v>
      </c>
      <c r="G6" s="22">
        <f t="shared" ref="G6:G7" si="0">D6+E6+F6</f>
        <v>74.11</v>
      </c>
      <c r="H6" s="23">
        <v>1.4366720000000002</v>
      </c>
      <c r="I6" s="24">
        <v>10.256320000000001</v>
      </c>
      <c r="J6" s="24">
        <v>3.7807439999999999</v>
      </c>
      <c r="K6" s="24">
        <f t="shared" ref="K6:K7" si="1">10.086751*(1+2.6/100)</f>
        <v>10.349006526</v>
      </c>
      <c r="L6" s="24">
        <f>SUM(I6:K6)</f>
        <v>24.386070526000001</v>
      </c>
      <c r="M6" s="25">
        <v>100.6446</v>
      </c>
      <c r="N6" s="27">
        <f>H6</f>
        <v>1.4366720000000002</v>
      </c>
      <c r="O6" s="27">
        <f>ROUND((L6*M6)/1000,6)</f>
        <v>2.454326</v>
      </c>
      <c r="P6" s="28">
        <f>N6+O6</f>
        <v>3.8909980000000002</v>
      </c>
      <c r="Q6" s="29"/>
      <c r="S6" s="30"/>
      <c r="T6" s="32"/>
    </row>
    <row r="7" spans="1:20">
      <c r="A7" s="18">
        <v>3</v>
      </c>
      <c r="B7" s="19">
        <v>1561</v>
      </c>
      <c r="C7" s="19" t="s">
        <v>14</v>
      </c>
      <c r="D7" s="20">
        <v>30</v>
      </c>
      <c r="E7" s="20">
        <v>8.11</v>
      </c>
      <c r="F7" s="21">
        <v>36</v>
      </c>
      <c r="G7" s="22">
        <f t="shared" si="0"/>
        <v>74.11</v>
      </c>
      <c r="H7" s="23">
        <v>1.2770269999999999</v>
      </c>
      <c r="I7" s="24">
        <v>10.256320000000001</v>
      </c>
      <c r="J7" s="24">
        <v>3.7807439999999999</v>
      </c>
      <c r="K7" s="24">
        <f t="shared" si="1"/>
        <v>10.349006526</v>
      </c>
      <c r="L7" s="24">
        <f>SUM(I7:K7)</f>
        <v>24.386070526000001</v>
      </c>
      <c r="M7" s="25">
        <v>100.6446</v>
      </c>
      <c r="N7" s="27">
        <f>H7</f>
        <v>1.2770269999999999</v>
      </c>
      <c r="O7" s="27">
        <f>ROUND((L7*M7)/1000,6)</f>
        <v>2.454326</v>
      </c>
      <c r="P7" s="28">
        <f>N7+O7</f>
        <v>3.7313529999999999</v>
      </c>
      <c r="Q7" s="29"/>
      <c r="S7" s="30"/>
      <c r="T7" s="32"/>
    </row>
    <row r="8" spans="1:20">
      <c r="D8" s="44" t="s">
        <v>30</v>
      </c>
      <c r="E8" s="44"/>
      <c r="F8" s="2" t="s">
        <v>22</v>
      </c>
      <c r="H8" s="2" t="s">
        <v>31</v>
      </c>
      <c r="I8" s="43" t="s">
        <v>38</v>
      </c>
      <c r="J8" s="33"/>
      <c r="K8" s="33" t="s">
        <v>29</v>
      </c>
      <c r="L8" s="34"/>
      <c r="N8" s="33"/>
      <c r="O8" s="33"/>
      <c r="P8" s="33"/>
    </row>
    <row r="9" spans="1:20">
      <c r="K9" s="35"/>
    </row>
    <row r="10" spans="1:20">
      <c r="M10" s="36"/>
      <c r="N10" s="36"/>
    </row>
    <row r="11" spans="1:20">
      <c r="C11" s="37"/>
      <c r="D11" s="37"/>
      <c r="E11" s="37"/>
      <c r="F11" s="37"/>
      <c r="K11" s="38"/>
      <c r="M11" s="36"/>
      <c r="N11" s="36"/>
    </row>
    <row r="12" spans="1:20">
      <c r="B12" s="2" t="s">
        <v>15</v>
      </c>
      <c r="C12" s="37"/>
      <c r="D12" s="37"/>
      <c r="E12" s="37"/>
      <c r="F12" s="37"/>
    </row>
    <row r="13" spans="1:20">
      <c r="B13" s="39"/>
    </row>
    <row r="14" spans="1:20">
      <c r="O14" s="2" t="s">
        <v>15</v>
      </c>
    </row>
    <row r="15" spans="1:20">
      <c r="I15" s="40"/>
      <c r="Q15" s="1" t="s">
        <v>15</v>
      </c>
    </row>
    <row r="16" spans="1:20">
      <c r="H16" s="2" t="s">
        <v>15</v>
      </c>
      <c r="I16" s="41"/>
    </row>
    <row r="17" spans="9:12" s="2" customFormat="1" ht="10.199999999999999">
      <c r="I17" s="40"/>
      <c r="L17" s="4"/>
    </row>
    <row r="18" spans="9:12" s="2" customFormat="1" ht="10.199999999999999">
      <c r="I18" s="42"/>
      <c r="L18" s="4"/>
    </row>
    <row r="19" spans="9:12" s="2" customFormat="1" ht="10.199999999999999">
      <c r="L19" s="4" t="s">
        <v>15</v>
      </c>
    </row>
  </sheetData>
  <mergeCells count="7">
    <mergeCell ref="D8:E8"/>
    <mergeCell ref="A1:P1"/>
    <mergeCell ref="D2:E2"/>
    <mergeCell ref="A3:C3"/>
    <mergeCell ref="D3:E3"/>
    <mergeCell ref="I3:L3"/>
    <mergeCell ref="N3:P3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EA1D9-EF7F-45FF-AE29-AB370A65332F}">
  <dimension ref="A1:T19"/>
  <sheetViews>
    <sheetView workbookViewId="0">
      <selection sqref="A1:P1"/>
    </sheetView>
  </sheetViews>
  <sheetFormatPr defaultColWidth="9.125" defaultRowHeight="12"/>
  <cols>
    <col min="1" max="1" width="8.25" style="2" customWidth="1"/>
    <col min="2" max="2" width="11.75" style="2" bestFit="1" customWidth="1"/>
    <col min="3" max="3" width="12" style="2" bestFit="1" customWidth="1"/>
    <col min="4" max="4" width="11.875" style="2" customWidth="1"/>
    <col min="5" max="5" width="12" style="2" customWidth="1"/>
    <col min="6" max="6" width="10.75" style="2" customWidth="1"/>
    <col min="7" max="7" width="9.875" style="2" bestFit="1" customWidth="1"/>
    <col min="8" max="8" width="11.125" style="2" customWidth="1"/>
    <col min="9" max="9" width="11.625" style="2" customWidth="1"/>
    <col min="10" max="10" width="9.625" style="2" customWidth="1"/>
    <col min="11" max="11" width="17.375" style="2" bestFit="1" customWidth="1"/>
    <col min="12" max="12" width="8.75" style="4" bestFit="1" customWidth="1"/>
    <col min="13" max="13" width="10.125" style="2" customWidth="1"/>
    <col min="14" max="16" width="9.625" style="2" customWidth="1"/>
    <col min="17" max="17" width="15.375" style="1" bestFit="1" customWidth="1"/>
    <col min="18" max="19" width="9.75" style="1" bestFit="1" customWidth="1"/>
    <col min="20" max="20" width="9.875" style="1" bestFit="1" customWidth="1"/>
    <col min="21" max="16384" width="9.125" style="1"/>
  </cols>
  <sheetData>
    <row r="1" spans="1:20" ht="18">
      <c r="A1" s="45" t="s">
        <v>46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</row>
    <row r="2" spans="1:20" ht="51" customHeight="1">
      <c r="D2" s="46" t="s">
        <v>21</v>
      </c>
      <c r="E2" s="46"/>
      <c r="H2" s="3" t="s">
        <v>20</v>
      </c>
    </row>
    <row r="3" spans="1:20" ht="18">
      <c r="A3" s="47" t="s">
        <v>16</v>
      </c>
      <c r="B3" s="48"/>
      <c r="C3" s="49"/>
      <c r="D3" s="50" t="s">
        <v>0</v>
      </c>
      <c r="E3" s="51"/>
      <c r="F3" s="5" t="s">
        <v>1</v>
      </c>
      <c r="G3" s="6" t="s">
        <v>2</v>
      </c>
      <c r="H3" s="7" t="s">
        <v>3</v>
      </c>
      <c r="I3" s="52"/>
      <c r="J3" s="52"/>
      <c r="K3" s="52"/>
      <c r="L3" s="53"/>
      <c r="M3" s="8"/>
      <c r="N3" s="54" t="s">
        <v>4</v>
      </c>
      <c r="O3" s="55"/>
      <c r="P3" s="56"/>
    </row>
    <row r="4" spans="1:20" ht="40.799999999999997">
      <c r="A4" s="9" t="s">
        <v>5</v>
      </c>
      <c r="B4" s="10" t="s">
        <v>6</v>
      </c>
      <c r="C4" s="10" t="s">
        <v>7</v>
      </c>
      <c r="D4" s="11" t="s">
        <v>17</v>
      </c>
      <c r="E4" s="11" t="s">
        <v>18</v>
      </c>
      <c r="F4" s="12" t="s">
        <v>8</v>
      </c>
      <c r="G4" s="13" t="s">
        <v>9</v>
      </c>
      <c r="H4" s="11" t="s">
        <v>19</v>
      </c>
      <c r="I4" s="12" t="s">
        <v>11</v>
      </c>
      <c r="J4" s="12" t="s">
        <v>23</v>
      </c>
      <c r="K4" s="12" t="s">
        <v>24</v>
      </c>
      <c r="L4" s="14" t="s">
        <v>12</v>
      </c>
      <c r="M4" s="15" t="s">
        <v>25</v>
      </c>
      <c r="N4" s="16" t="s">
        <v>10</v>
      </c>
      <c r="O4" s="17" t="s">
        <v>13</v>
      </c>
      <c r="P4" s="17" t="s">
        <v>26</v>
      </c>
    </row>
    <row r="5" spans="1:20">
      <c r="A5" s="18">
        <v>1</v>
      </c>
      <c r="B5" s="19">
        <v>0</v>
      </c>
      <c r="C5" s="19">
        <v>480</v>
      </c>
      <c r="D5" s="20">
        <v>30</v>
      </c>
      <c r="E5" s="20">
        <v>8.11</v>
      </c>
      <c r="F5" s="21">
        <v>36</v>
      </c>
      <c r="G5" s="22">
        <f>D5+E5+F5</f>
        <v>74.11</v>
      </c>
      <c r="H5" s="23">
        <v>1.564349</v>
      </c>
      <c r="I5" s="24">
        <v>9.7280420000000003</v>
      </c>
      <c r="J5" s="24">
        <v>3.7807439999999999</v>
      </c>
      <c r="K5" s="24">
        <f>10.086751*(1+2.6/100)</f>
        <v>10.349006526</v>
      </c>
      <c r="L5" s="24">
        <f>SUM(I5:K5)</f>
        <v>23.857792526000001</v>
      </c>
      <c r="M5" s="25">
        <v>100.6446</v>
      </c>
      <c r="N5" s="26">
        <f>H5</f>
        <v>1.564349</v>
      </c>
      <c r="O5" s="27">
        <f>ROUND((L5*M5)/1000,6)</f>
        <v>2.4011580000000001</v>
      </c>
      <c r="P5" s="28">
        <f>N5+O5</f>
        <v>3.9655070000000001</v>
      </c>
      <c r="Q5" s="29"/>
      <c r="S5" s="30"/>
      <c r="T5" s="31"/>
    </row>
    <row r="6" spans="1:20">
      <c r="A6" s="18">
        <v>2</v>
      </c>
      <c r="B6" s="19">
        <v>481</v>
      </c>
      <c r="C6" s="19">
        <v>1560</v>
      </c>
      <c r="D6" s="20">
        <v>30</v>
      </c>
      <c r="E6" s="20">
        <v>8.11</v>
      </c>
      <c r="F6" s="21">
        <v>36</v>
      </c>
      <c r="G6" s="22">
        <f t="shared" ref="G6:G7" si="0">D6+E6+F6</f>
        <v>74.11</v>
      </c>
      <c r="H6" s="23">
        <v>1.4366720000000002</v>
      </c>
      <c r="I6" s="24">
        <v>9.7280420000000003</v>
      </c>
      <c r="J6" s="24">
        <v>3.7807439999999999</v>
      </c>
      <c r="K6" s="24">
        <f t="shared" ref="K6:K7" si="1">10.086751*(1+2.6/100)</f>
        <v>10.349006526</v>
      </c>
      <c r="L6" s="24">
        <f>SUM(I6:K6)</f>
        <v>23.857792526000001</v>
      </c>
      <c r="M6" s="25">
        <v>100.6446</v>
      </c>
      <c r="N6" s="27">
        <f>H6</f>
        <v>1.4366720000000002</v>
      </c>
      <c r="O6" s="27">
        <f>ROUND((L6*M6)/1000,6)</f>
        <v>2.4011580000000001</v>
      </c>
      <c r="P6" s="28">
        <f>N6+O6</f>
        <v>3.8378300000000003</v>
      </c>
      <c r="Q6" s="29"/>
      <c r="S6" s="30"/>
      <c r="T6" s="32"/>
    </row>
    <row r="7" spans="1:20">
      <c r="A7" s="18">
        <v>3</v>
      </c>
      <c r="B7" s="19">
        <v>1561</v>
      </c>
      <c r="C7" s="19" t="s">
        <v>14</v>
      </c>
      <c r="D7" s="20">
        <v>30</v>
      </c>
      <c r="E7" s="20">
        <v>8.11</v>
      </c>
      <c r="F7" s="21">
        <v>36</v>
      </c>
      <c r="G7" s="22">
        <f t="shared" si="0"/>
        <v>74.11</v>
      </c>
      <c r="H7" s="23">
        <v>1.2770269999999999</v>
      </c>
      <c r="I7" s="24">
        <v>9.7280420000000003</v>
      </c>
      <c r="J7" s="24">
        <v>3.7807439999999999</v>
      </c>
      <c r="K7" s="24">
        <f t="shared" si="1"/>
        <v>10.349006526</v>
      </c>
      <c r="L7" s="24">
        <f>SUM(I7:K7)</f>
        <v>23.857792526000001</v>
      </c>
      <c r="M7" s="25">
        <v>100.6446</v>
      </c>
      <c r="N7" s="27">
        <f>H7</f>
        <v>1.2770269999999999</v>
      </c>
      <c r="O7" s="27">
        <f>ROUND((L7*M7)/1000,6)</f>
        <v>2.4011580000000001</v>
      </c>
      <c r="P7" s="28">
        <f>N7+O7</f>
        <v>3.678185</v>
      </c>
      <c r="Q7" s="29"/>
      <c r="S7" s="30"/>
      <c r="T7" s="32"/>
    </row>
    <row r="8" spans="1:20">
      <c r="D8" s="44" t="s">
        <v>30</v>
      </c>
      <c r="E8" s="44"/>
      <c r="F8" s="2" t="s">
        <v>22</v>
      </c>
      <c r="H8" s="2" t="s">
        <v>31</v>
      </c>
      <c r="I8" s="43" t="s">
        <v>37</v>
      </c>
      <c r="J8" s="33"/>
      <c r="K8" s="33" t="s">
        <v>29</v>
      </c>
      <c r="L8" s="34"/>
      <c r="N8" s="33"/>
      <c r="O8" s="33"/>
      <c r="P8" s="33"/>
    </row>
    <row r="9" spans="1:20">
      <c r="K9" s="35"/>
    </row>
    <row r="10" spans="1:20">
      <c r="M10" s="36"/>
      <c r="N10" s="36"/>
    </row>
    <row r="11" spans="1:20">
      <c r="C11" s="37"/>
      <c r="D11" s="37"/>
      <c r="E11" s="37"/>
      <c r="F11" s="37"/>
      <c r="K11" s="38"/>
      <c r="M11" s="36"/>
      <c r="N11" s="36"/>
    </row>
    <row r="12" spans="1:20">
      <c r="B12" s="2" t="s">
        <v>15</v>
      </c>
      <c r="C12" s="37"/>
      <c r="D12" s="37"/>
      <c r="E12" s="37"/>
      <c r="F12" s="37"/>
    </row>
    <row r="13" spans="1:20">
      <c r="B13" s="39"/>
    </row>
    <row r="14" spans="1:20">
      <c r="O14" s="2" t="s">
        <v>15</v>
      </c>
    </row>
    <row r="15" spans="1:20">
      <c r="I15" s="40"/>
      <c r="Q15" s="1" t="s">
        <v>15</v>
      </c>
    </row>
    <row r="16" spans="1:20">
      <c r="H16" s="2" t="s">
        <v>15</v>
      </c>
      <c r="I16" s="41"/>
    </row>
    <row r="17" spans="9:12" s="2" customFormat="1" ht="10.199999999999999">
      <c r="I17" s="40"/>
      <c r="L17" s="4"/>
    </row>
    <row r="18" spans="9:12" s="2" customFormat="1" ht="10.199999999999999">
      <c r="I18" s="42"/>
      <c r="L18" s="4"/>
    </row>
    <row r="19" spans="9:12" s="2" customFormat="1" ht="10.199999999999999">
      <c r="L19" s="4" t="s">
        <v>15</v>
      </c>
    </row>
  </sheetData>
  <mergeCells count="7">
    <mergeCell ref="D8:E8"/>
    <mergeCell ref="A1:P1"/>
    <mergeCell ref="D2:E2"/>
    <mergeCell ref="A3:C3"/>
    <mergeCell ref="D3:E3"/>
    <mergeCell ref="I3:L3"/>
    <mergeCell ref="N3:P3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E1401-A81A-44F6-88B7-4E4516C27CA0}">
  <dimension ref="A1:T19"/>
  <sheetViews>
    <sheetView workbookViewId="0">
      <selection sqref="A1:P1"/>
    </sheetView>
  </sheetViews>
  <sheetFormatPr defaultColWidth="9.125" defaultRowHeight="12"/>
  <cols>
    <col min="1" max="1" width="8.25" style="2" customWidth="1"/>
    <col min="2" max="2" width="11.75" style="2" bestFit="1" customWidth="1"/>
    <col min="3" max="3" width="12" style="2" bestFit="1" customWidth="1"/>
    <col min="4" max="4" width="11.875" style="2" customWidth="1"/>
    <col min="5" max="5" width="12" style="2" customWidth="1"/>
    <col min="6" max="6" width="10.75" style="2" customWidth="1"/>
    <col min="7" max="7" width="9.875" style="2" bestFit="1" customWidth="1"/>
    <col min="8" max="8" width="11.125" style="2" customWidth="1"/>
    <col min="9" max="9" width="11.625" style="2" customWidth="1"/>
    <col min="10" max="10" width="9.625" style="2" customWidth="1"/>
    <col min="11" max="11" width="17.375" style="2" bestFit="1" customWidth="1"/>
    <col min="12" max="12" width="8.75" style="4" bestFit="1" customWidth="1"/>
    <col min="13" max="13" width="10.125" style="2" customWidth="1"/>
    <col min="14" max="16" width="9.625" style="2" customWidth="1"/>
    <col min="17" max="17" width="15.375" style="1" bestFit="1" customWidth="1"/>
    <col min="18" max="19" width="9.75" style="1" bestFit="1" customWidth="1"/>
    <col min="20" max="20" width="9.875" style="1" bestFit="1" customWidth="1"/>
    <col min="21" max="16384" width="9.125" style="1"/>
  </cols>
  <sheetData>
    <row r="1" spans="1:20" ht="18">
      <c r="A1" s="45" t="s">
        <v>47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</row>
    <row r="2" spans="1:20" ht="51" customHeight="1">
      <c r="D2" s="46" t="s">
        <v>21</v>
      </c>
      <c r="E2" s="46"/>
      <c r="H2" s="3" t="s">
        <v>20</v>
      </c>
    </row>
    <row r="3" spans="1:20" ht="18">
      <c r="A3" s="47" t="s">
        <v>16</v>
      </c>
      <c r="B3" s="48"/>
      <c r="C3" s="49"/>
      <c r="D3" s="50" t="s">
        <v>0</v>
      </c>
      <c r="E3" s="51"/>
      <c r="F3" s="5" t="s">
        <v>1</v>
      </c>
      <c r="G3" s="6" t="s">
        <v>2</v>
      </c>
      <c r="H3" s="7" t="s">
        <v>3</v>
      </c>
      <c r="I3" s="52"/>
      <c r="J3" s="52"/>
      <c r="K3" s="52"/>
      <c r="L3" s="53"/>
      <c r="M3" s="8"/>
      <c r="N3" s="54" t="s">
        <v>4</v>
      </c>
      <c r="O3" s="55"/>
      <c r="P3" s="56"/>
    </row>
    <row r="4" spans="1:20" ht="40.799999999999997">
      <c r="A4" s="9" t="s">
        <v>5</v>
      </c>
      <c r="B4" s="10" t="s">
        <v>6</v>
      </c>
      <c r="C4" s="10" t="s">
        <v>7</v>
      </c>
      <c r="D4" s="11" t="s">
        <v>17</v>
      </c>
      <c r="E4" s="11" t="s">
        <v>18</v>
      </c>
      <c r="F4" s="12" t="s">
        <v>8</v>
      </c>
      <c r="G4" s="13" t="s">
        <v>9</v>
      </c>
      <c r="H4" s="11" t="s">
        <v>19</v>
      </c>
      <c r="I4" s="12" t="s">
        <v>11</v>
      </c>
      <c r="J4" s="12" t="s">
        <v>23</v>
      </c>
      <c r="K4" s="12" t="s">
        <v>24</v>
      </c>
      <c r="L4" s="14" t="s">
        <v>12</v>
      </c>
      <c r="M4" s="15" t="s">
        <v>25</v>
      </c>
      <c r="N4" s="16" t="s">
        <v>10</v>
      </c>
      <c r="O4" s="17" t="s">
        <v>13</v>
      </c>
      <c r="P4" s="17" t="s">
        <v>26</v>
      </c>
    </row>
    <row r="5" spans="1:20">
      <c r="A5" s="18">
        <v>1</v>
      </c>
      <c r="B5" s="19">
        <v>0</v>
      </c>
      <c r="C5" s="19">
        <v>480</v>
      </c>
      <c r="D5" s="20">
        <v>30</v>
      </c>
      <c r="E5" s="20">
        <v>8.11</v>
      </c>
      <c r="F5" s="21">
        <v>36</v>
      </c>
      <c r="G5" s="22">
        <f>D5+E5+F5</f>
        <v>74.11</v>
      </c>
      <c r="H5" s="23">
        <v>1.564349</v>
      </c>
      <c r="I5" s="24">
        <v>9.5605390000000003</v>
      </c>
      <c r="J5" s="24">
        <v>3.7807439999999999</v>
      </c>
      <c r="K5" s="24">
        <f>10.086751*(1+2.6/100)</f>
        <v>10.349006526</v>
      </c>
      <c r="L5" s="24">
        <f>SUM(I5:K5)</f>
        <v>23.690289526000001</v>
      </c>
      <c r="M5" s="25">
        <v>100.6446</v>
      </c>
      <c r="N5" s="26">
        <f>H5</f>
        <v>1.564349</v>
      </c>
      <c r="O5" s="27">
        <f>ROUND((L5*M5)/1000,6)</f>
        <v>2.3843000000000001</v>
      </c>
      <c r="P5" s="28">
        <f>N5+O5</f>
        <v>3.9486490000000001</v>
      </c>
      <c r="Q5" s="29"/>
      <c r="S5" s="30"/>
      <c r="T5" s="31"/>
    </row>
    <row r="6" spans="1:20">
      <c r="A6" s="18">
        <v>2</v>
      </c>
      <c r="B6" s="19">
        <v>481</v>
      </c>
      <c r="C6" s="19">
        <v>1560</v>
      </c>
      <c r="D6" s="20">
        <v>30</v>
      </c>
      <c r="E6" s="20">
        <v>8.11</v>
      </c>
      <c r="F6" s="21">
        <v>36</v>
      </c>
      <c r="G6" s="22">
        <f t="shared" ref="G6:G7" si="0">D6+E6+F6</f>
        <v>74.11</v>
      </c>
      <c r="H6" s="23">
        <v>1.4366720000000002</v>
      </c>
      <c r="I6" s="24">
        <v>9.5605390000000003</v>
      </c>
      <c r="J6" s="24">
        <v>3.7807439999999999</v>
      </c>
      <c r="K6" s="24">
        <f t="shared" ref="K6:K7" si="1">10.086751*(1+2.6/100)</f>
        <v>10.349006526</v>
      </c>
      <c r="L6" s="24">
        <f>SUM(I6:K6)</f>
        <v>23.690289526000001</v>
      </c>
      <c r="M6" s="25">
        <v>100.6446</v>
      </c>
      <c r="N6" s="27">
        <f>H6</f>
        <v>1.4366720000000002</v>
      </c>
      <c r="O6" s="27">
        <f>ROUND((L6*M6)/1000,6)</f>
        <v>2.3843000000000001</v>
      </c>
      <c r="P6" s="28">
        <f>N6+O6</f>
        <v>3.8209720000000003</v>
      </c>
      <c r="Q6" s="29"/>
      <c r="S6" s="30"/>
      <c r="T6" s="32"/>
    </row>
    <row r="7" spans="1:20">
      <c r="A7" s="18">
        <v>3</v>
      </c>
      <c r="B7" s="19">
        <v>1561</v>
      </c>
      <c r="C7" s="19" t="s">
        <v>14</v>
      </c>
      <c r="D7" s="20">
        <v>30</v>
      </c>
      <c r="E7" s="20">
        <v>8.11</v>
      </c>
      <c r="F7" s="21">
        <v>36</v>
      </c>
      <c r="G7" s="22">
        <f t="shared" si="0"/>
        <v>74.11</v>
      </c>
      <c r="H7" s="23">
        <v>1.2770269999999999</v>
      </c>
      <c r="I7" s="24">
        <v>9.5605390000000003</v>
      </c>
      <c r="J7" s="24">
        <v>3.7807439999999999</v>
      </c>
      <c r="K7" s="24">
        <f t="shared" si="1"/>
        <v>10.349006526</v>
      </c>
      <c r="L7" s="24">
        <f>SUM(I7:K7)</f>
        <v>23.690289526000001</v>
      </c>
      <c r="M7" s="25">
        <v>100.6446</v>
      </c>
      <c r="N7" s="27">
        <f>H7</f>
        <v>1.2770269999999999</v>
      </c>
      <c r="O7" s="27">
        <f>ROUND((L7*M7)/1000,6)</f>
        <v>2.3843000000000001</v>
      </c>
      <c r="P7" s="28">
        <f>N7+O7</f>
        <v>3.661327</v>
      </c>
      <c r="Q7" s="29"/>
      <c r="S7" s="30"/>
      <c r="T7" s="32"/>
    </row>
    <row r="8" spans="1:20">
      <c r="D8" s="44" t="s">
        <v>30</v>
      </c>
      <c r="E8" s="44"/>
      <c r="F8" s="2" t="s">
        <v>22</v>
      </c>
      <c r="H8" s="2" t="s">
        <v>31</v>
      </c>
      <c r="I8" s="43" t="s">
        <v>36</v>
      </c>
      <c r="J8" s="33"/>
      <c r="K8" s="33" t="s">
        <v>29</v>
      </c>
      <c r="L8" s="34"/>
      <c r="N8" s="33"/>
      <c r="O8" s="33"/>
      <c r="P8" s="33"/>
    </row>
    <row r="9" spans="1:20">
      <c r="K9" s="35"/>
    </row>
    <row r="10" spans="1:20">
      <c r="M10" s="36"/>
      <c r="N10" s="36"/>
    </row>
    <row r="11" spans="1:20">
      <c r="C11" s="37"/>
      <c r="D11" s="37"/>
      <c r="E11" s="37"/>
      <c r="F11" s="37"/>
      <c r="K11" s="38"/>
      <c r="M11" s="36"/>
      <c r="N11" s="36"/>
    </row>
    <row r="12" spans="1:20">
      <c r="B12" s="2" t="s">
        <v>15</v>
      </c>
      <c r="C12" s="37"/>
      <c r="D12" s="37"/>
      <c r="E12" s="37"/>
      <c r="F12" s="37"/>
    </row>
    <row r="13" spans="1:20">
      <c r="B13" s="39"/>
    </row>
    <row r="14" spans="1:20">
      <c r="O14" s="2" t="s">
        <v>15</v>
      </c>
    </row>
    <row r="15" spans="1:20">
      <c r="I15" s="40"/>
      <c r="Q15" s="1" t="s">
        <v>15</v>
      </c>
    </row>
    <row r="16" spans="1:20">
      <c r="H16" s="2" t="s">
        <v>15</v>
      </c>
      <c r="I16" s="41"/>
    </row>
    <row r="17" spans="9:12" s="2" customFormat="1" ht="10.199999999999999">
      <c r="I17" s="40"/>
      <c r="L17" s="4"/>
    </row>
    <row r="18" spans="9:12" s="2" customFormat="1" ht="10.199999999999999">
      <c r="I18" s="42"/>
      <c r="L18" s="4"/>
    </row>
    <row r="19" spans="9:12" s="2" customFormat="1" ht="10.199999999999999">
      <c r="L19" s="4" t="s">
        <v>15</v>
      </c>
    </row>
  </sheetData>
  <mergeCells count="7">
    <mergeCell ref="D8:E8"/>
    <mergeCell ref="A1:P1"/>
    <mergeCell ref="D2:E2"/>
    <mergeCell ref="A3:C3"/>
    <mergeCell ref="D3:E3"/>
    <mergeCell ref="I3:L3"/>
    <mergeCell ref="N3:P3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72E7A-7AB7-483D-ACA5-C6F880B4D1A6}">
  <dimension ref="A1:T19"/>
  <sheetViews>
    <sheetView workbookViewId="0">
      <selection activeCell="M40" sqref="M40"/>
    </sheetView>
  </sheetViews>
  <sheetFormatPr defaultColWidth="9.125" defaultRowHeight="12"/>
  <cols>
    <col min="1" max="1" width="8.25" style="2" customWidth="1"/>
    <col min="2" max="2" width="11.75" style="2" bestFit="1" customWidth="1"/>
    <col min="3" max="3" width="12" style="2" bestFit="1" customWidth="1"/>
    <col min="4" max="4" width="11.875" style="2" customWidth="1"/>
    <col min="5" max="5" width="12" style="2" customWidth="1"/>
    <col min="6" max="6" width="10.75" style="2" customWidth="1"/>
    <col min="7" max="7" width="9.875" style="2" bestFit="1" customWidth="1"/>
    <col min="8" max="8" width="11.125" style="2" customWidth="1"/>
    <col min="9" max="9" width="11.625" style="2" customWidth="1"/>
    <col min="10" max="10" width="9.625" style="2" customWidth="1"/>
    <col min="11" max="11" width="17.375" style="2" bestFit="1" customWidth="1"/>
    <col min="12" max="12" width="8.75" style="4" bestFit="1" customWidth="1"/>
    <col min="13" max="13" width="10.125" style="2" customWidth="1"/>
    <col min="14" max="16" width="9.625" style="2" customWidth="1"/>
    <col min="17" max="17" width="15.375" style="1" bestFit="1" customWidth="1"/>
    <col min="18" max="19" width="9.75" style="1" bestFit="1" customWidth="1"/>
    <col min="20" max="20" width="9.875" style="1" bestFit="1" customWidth="1"/>
    <col min="21" max="16384" width="9.125" style="1"/>
  </cols>
  <sheetData>
    <row r="1" spans="1:20" ht="18">
      <c r="A1" s="45" t="s">
        <v>48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</row>
    <row r="2" spans="1:20" ht="51" customHeight="1">
      <c r="D2" s="46" t="s">
        <v>21</v>
      </c>
      <c r="E2" s="46"/>
      <c r="H2" s="3" t="s">
        <v>20</v>
      </c>
    </row>
    <row r="3" spans="1:20" ht="18">
      <c r="A3" s="47" t="s">
        <v>16</v>
      </c>
      <c r="B3" s="48"/>
      <c r="C3" s="49"/>
      <c r="D3" s="50" t="s">
        <v>0</v>
      </c>
      <c r="E3" s="51"/>
      <c r="F3" s="5" t="s">
        <v>1</v>
      </c>
      <c r="G3" s="6" t="s">
        <v>2</v>
      </c>
      <c r="H3" s="7" t="s">
        <v>3</v>
      </c>
      <c r="I3" s="52"/>
      <c r="J3" s="52"/>
      <c r="K3" s="52"/>
      <c r="L3" s="53"/>
      <c r="M3" s="8"/>
      <c r="N3" s="54" t="s">
        <v>4</v>
      </c>
      <c r="O3" s="55"/>
      <c r="P3" s="56"/>
    </row>
    <row r="4" spans="1:20" ht="40.799999999999997">
      <c r="A4" s="9" t="s">
        <v>5</v>
      </c>
      <c r="B4" s="10" t="s">
        <v>6</v>
      </c>
      <c r="C4" s="10" t="s">
        <v>7</v>
      </c>
      <c r="D4" s="11" t="s">
        <v>17</v>
      </c>
      <c r="E4" s="11" t="s">
        <v>18</v>
      </c>
      <c r="F4" s="12" t="s">
        <v>8</v>
      </c>
      <c r="G4" s="13" t="s">
        <v>9</v>
      </c>
      <c r="H4" s="11" t="s">
        <v>19</v>
      </c>
      <c r="I4" s="12" t="s">
        <v>11</v>
      </c>
      <c r="J4" s="12" t="s">
        <v>23</v>
      </c>
      <c r="K4" s="12" t="s">
        <v>24</v>
      </c>
      <c r="L4" s="14" t="s">
        <v>12</v>
      </c>
      <c r="M4" s="15" t="s">
        <v>25</v>
      </c>
      <c r="N4" s="16" t="s">
        <v>10</v>
      </c>
      <c r="O4" s="17" t="s">
        <v>13</v>
      </c>
      <c r="P4" s="17" t="s">
        <v>26</v>
      </c>
    </row>
    <row r="5" spans="1:20">
      <c r="A5" s="18">
        <v>1</v>
      </c>
      <c r="B5" s="19">
        <v>0</v>
      </c>
      <c r="C5" s="19">
        <v>480</v>
      </c>
      <c r="D5" s="20">
        <v>30</v>
      </c>
      <c r="E5" s="20">
        <v>8.11</v>
      </c>
      <c r="F5" s="21">
        <v>36</v>
      </c>
      <c r="G5" s="22">
        <f>D5+E5+F5</f>
        <v>74.11</v>
      </c>
      <c r="H5" s="23">
        <v>1.564349</v>
      </c>
      <c r="I5" s="24">
        <v>10.294974</v>
      </c>
      <c r="J5" s="24">
        <v>3.7807439999999999</v>
      </c>
      <c r="K5" s="24">
        <f>10.086751*(1+2.6/100)</f>
        <v>10.349006526</v>
      </c>
      <c r="L5" s="24">
        <f>SUM(I5:K5)</f>
        <v>24.424724525999999</v>
      </c>
      <c r="M5" s="25">
        <v>100.6446</v>
      </c>
      <c r="N5" s="26">
        <f>H5</f>
        <v>1.564349</v>
      </c>
      <c r="O5" s="27">
        <f>ROUND((L5*M5)/1000,6)</f>
        <v>2.4582169999999999</v>
      </c>
      <c r="P5" s="28">
        <f>N5+O5</f>
        <v>4.0225659999999994</v>
      </c>
      <c r="Q5" s="29"/>
      <c r="S5" s="30"/>
      <c r="T5" s="31"/>
    </row>
    <row r="6" spans="1:20">
      <c r="A6" s="18">
        <v>2</v>
      </c>
      <c r="B6" s="19">
        <v>481</v>
      </c>
      <c r="C6" s="19">
        <v>1560</v>
      </c>
      <c r="D6" s="20">
        <v>30</v>
      </c>
      <c r="E6" s="20">
        <v>8.11</v>
      </c>
      <c r="F6" s="21">
        <v>36</v>
      </c>
      <c r="G6" s="22">
        <f t="shared" ref="G6:G7" si="0">D6+E6+F6</f>
        <v>74.11</v>
      </c>
      <c r="H6" s="23">
        <v>1.4366720000000002</v>
      </c>
      <c r="I6" s="24">
        <v>10.294974</v>
      </c>
      <c r="J6" s="24">
        <v>3.7807439999999999</v>
      </c>
      <c r="K6" s="24">
        <f t="shared" ref="K6:K7" si="1">10.086751*(1+2.6/100)</f>
        <v>10.349006526</v>
      </c>
      <c r="L6" s="24">
        <f>SUM(I6:K6)</f>
        <v>24.424724525999999</v>
      </c>
      <c r="M6" s="25">
        <v>100.6446</v>
      </c>
      <c r="N6" s="27">
        <f>H6</f>
        <v>1.4366720000000002</v>
      </c>
      <c r="O6" s="27">
        <f>ROUND((L6*M6)/1000,6)</f>
        <v>2.4582169999999999</v>
      </c>
      <c r="P6" s="28">
        <f>N6+O6</f>
        <v>3.894889</v>
      </c>
      <c r="Q6" s="29"/>
      <c r="S6" s="30"/>
      <c r="T6" s="32"/>
    </row>
    <row r="7" spans="1:20">
      <c r="A7" s="18">
        <v>3</v>
      </c>
      <c r="B7" s="19">
        <v>1561</v>
      </c>
      <c r="C7" s="19" t="s">
        <v>14</v>
      </c>
      <c r="D7" s="20">
        <v>30</v>
      </c>
      <c r="E7" s="20">
        <v>8.11</v>
      </c>
      <c r="F7" s="21">
        <v>36</v>
      </c>
      <c r="G7" s="22">
        <f t="shared" si="0"/>
        <v>74.11</v>
      </c>
      <c r="H7" s="23">
        <v>1.2770269999999999</v>
      </c>
      <c r="I7" s="24">
        <v>10.294974</v>
      </c>
      <c r="J7" s="24">
        <v>3.7807439999999999</v>
      </c>
      <c r="K7" s="24">
        <f t="shared" si="1"/>
        <v>10.349006526</v>
      </c>
      <c r="L7" s="24">
        <f>SUM(I7:K7)</f>
        <v>24.424724525999999</v>
      </c>
      <c r="M7" s="25">
        <v>100.6446</v>
      </c>
      <c r="N7" s="27">
        <f>H7</f>
        <v>1.2770269999999999</v>
      </c>
      <c r="O7" s="27">
        <f>ROUND((L7*M7)/1000,6)</f>
        <v>2.4582169999999999</v>
      </c>
      <c r="P7" s="28">
        <f>N7+O7</f>
        <v>3.7352439999999998</v>
      </c>
      <c r="Q7" s="29"/>
      <c r="S7" s="30"/>
      <c r="T7" s="32"/>
    </row>
    <row r="8" spans="1:20">
      <c r="D8" s="44" t="s">
        <v>30</v>
      </c>
      <c r="E8" s="44"/>
      <c r="F8" s="2" t="s">
        <v>22</v>
      </c>
      <c r="H8" s="2" t="s">
        <v>31</v>
      </c>
      <c r="I8" s="43" t="s">
        <v>35</v>
      </c>
      <c r="J8" s="33"/>
      <c r="K8" s="33" t="s">
        <v>29</v>
      </c>
      <c r="L8" s="34"/>
      <c r="N8" s="33"/>
      <c r="O8" s="33"/>
      <c r="P8" s="33"/>
    </row>
    <row r="9" spans="1:20">
      <c r="K9" s="35"/>
    </row>
    <row r="10" spans="1:20">
      <c r="M10" s="36"/>
      <c r="N10" s="36"/>
    </row>
    <row r="11" spans="1:20">
      <c r="C11" s="37"/>
      <c r="D11" s="37"/>
      <c r="E11" s="37"/>
      <c r="F11" s="37"/>
      <c r="K11" s="38"/>
      <c r="M11" s="36"/>
      <c r="N11" s="36"/>
    </row>
    <row r="12" spans="1:20">
      <c r="B12" s="2" t="s">
        <v>15</v>
      </c>
      <c r="C12" s="37"/>
      <c r="D12" s="37"/>
      <c r="E12" s="37"/>
      <c r="F12" s="37"/>
    </row>
    <row r="13" spans="1:20">
      <c r="B13" s="39"/>
    </row>
    <row r="14" spans="1:20">
      <c r="O14" s="2" t="s">
        <v>15</v>
      </c>
    </row>
    <row r="15" spans="1:20">
      <c r="I15" s="40"/>
      <c r="Q15" s="1" t="s">
        <v>15</v>
      </c>
    </row>
    <row r="16" spans="1:20">
      <c r="H16" s="2" t="s">
        <v>15</v>
      </c>
      <c r="I16" s="41"/>
    </row>
    <row r="17" spans="9:12" s="2" customFormat="1" ht="10.199999999999999">
      <c r="I17" s="40"/>
      <c r="L17" s="4"/>
    </row>
    <row r="18" spans="9:12" s="2" customFormat="1" ht="10.199999999999999">
      <c r="I18" s="42"/>
      <c r="L18" s="4"/>
    </row>
    <row r="19" spans="9:12" s="2" customFormat="1" ht="10.199999999999999">
      <c r="L19" s="4" t="s">
        <v>15</v>
      </c>
    </row>
  </sheetData>
  <mergeCells count="7">
    <mergeCell ref="D8:E8"/>
    <mergeCell ref="A1:P1"/>
    <mergeCell ref="D2:E2"/>
    <mergeCell ref="A3:C3"/>
    <mergeCell ref="D3:E3"/>
    <mergeCell ref="I3:L3"/>
    <mergeCell ref="N3:P3"/>
  </mergeCell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A6B81-A3EE-4589-ACE0-38C81F74DE6C}">
  <dimension ref="A1:T19"/>
  <sheetViews>
    <sheetView workbookViewId="0">
      <selection activeCell="M20" sqref="M20"/>
    </sheetView>
  </sheetViews>
  <sheetFormatPr defaultColWidth="9.125" defaultRowHeight="12"/>
  <cols>
    <col min="1" max="1" width="8.25" style="2" customWidth="1"/>
    <col min="2" max="2" width="11.75" style="2" bestFit="1" customWidth="1"/>
    <col min="3" max="3" width="12" style="2" bestFit="1" customWidth="1"/>
    <col min="4" max="4" width="11.875" style="2" customWidth="1"/>
    <col min="5" max="5" width="12" style="2" customWidth="1"/>
    <col min="6" max="6" width="10.75" style="2" customWidth="1"/>
    <col min="7" max="7" width="9.875" style="2" bestFit="1" customWidth="1"/>
    <col min="8" max="8" width="11.125" style="2" customWidth="1"/>
    <col min="9" max="9" width="11.625" style="2" customWidth="1"/>
    <col min="10" max="10" width="9.625" style="2" customWidth="1"/>
    <col min="11" max="11" width="17.375" style="2" bestFit="1" customWidth="1"/>
    <col min="12" max="12" width="8.75" style="4" bestFit="1" customWidth="1"/>
    <col min="13" max="13" width="10.125" style="2" customWidth="1"/>
    <col min="14" max="16" width="9.625" style="2" customWidth="1"/>
    <col min="17" max="17" width="15.375" style="1" bestFit="1" customWidth="1"/>
    <col min="18" max="19" width="9.75" style="1" bestFit="1" customWidth="1"/>
    <col min="20" max="20" width="9.875" style="1" bestFit="1" customWidth="1"/>
    <col min="21" max="16384" width="9.125" style="1"/>
  </cols>
  <sheetData>
    <row r="1" spans="1:20" ht="18">
      <c r="A1" s="45" t="s">
        <v>49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</row>
    <row r="2" spans="1:20" ht="51" customHeight="1">
      <c r="D2" s="46" t="s">
        <v>21</v>
      </c>
      <c r="E2" s="46"/>
      <c r="H2" s="3" t="s">
        <v>20</v>
      </c>
    </row>
    <row r="3" spans="1:20" ht="18">
      <c r="A3" s="47" t="s">
        <v>16</v>
      </c>
      <c r="B3" s="48"/>
      <c r="C3" s="49"/>
      <c r="D3" s="50" t="s">
        <v>0</v>
      </c>
      <c r="E3" s="51"/>
      <c r="F3" s="5" t="s">
        <v>1</v>
      </c>
      <c r="G3" s="6" t="s">
        <v>2</v>
      </c>
      <c r="H3" s="7" t="s">
        <v>3</v>
      </c>
      <c r="I3" s="52"/>
      <c r="J3" s="52"/>
      <c r="K3" s="52"/>
      <c r="L3" s="53"/>
      <c r="M3" s="8"/>
      <c r="N3" s="54" t="s">
        <v>4</v>
      </c>
      <c r="O3" s="55"/>
      <c r="P3" s="56"/>
    </row>
    <row r="4" spans="1:20" ht="40.799999999999997">
      <c r="A4" s="9" t="s">
        <v>5</v>
      </c>
      <c r="B4" s="10" t="s">
        <v>6</v>
      </c>
      <c r="C4" s="10" t="s">
        <v>7</v>
      </c>
      <c r="D4" s="11" t="s">
        <v>17</v>
      </c>
      <c r="E4" s="11" t="s">
        <v>18</v>
      </c>
      <c r="F4" s="12" t="s">
        <v>8</v>
      </c>
      <c r="G4" s="13" t="s">
        <v>9</v>
      </c>
      <c r="H4" s="11" t="s">
        <v>19</v>
      </c>
      <c r="I4" s="12" t="s">
        <v>11</v>
      </c>
      <c r="J4" s="12" t="s">
        <v>23</v>
      </c>
      <c r="K4" s="12" t="s">
        <v>24</v>
      </c>
      <c r="L4" s="14" t="s">
        <v>12</v>
      </c>
      <c r="M4" s="15" t="s">
        <v>25</v>
      </c>
      <c r="N4" s="16" t="s">
        <v>10</v>
      </c>
      <c r="O4" s="17" t="s">
        <v>13</v>
      </c>
      <c r="P4" s="17" t="s">
        <v>26</v>
      </c>
    </row>
    <row r="5" spans="1:20">
      <c r="A5" s="18">
        <v>1</v>
      </c>
      <c r="B5" s="19">
        <v>0</v>
      </c>
      <c r="C5" s="19">
        <v>480</v>
      </c>
      <c r="D5" s="20">
        <v>30</v>
      </c>
      <c r="E5" s="20">
        <v>8.11</v>
      </c>
      <c r="F5" s="21">
        <v>36</v>
      </c>
      <c r="G5" s="22">
        <f>D5+E5+F5</f>
        <v>74.11</v>
      </c>
      <c r="H5" s="23">
        <v>1.564349</v>
      </c>
      <c r="I5" s="24">
        <v>10.294974</v>
      </c>
      <c r="J5" s="24">
        <v>3.7807439999999999</v>
      </c>
      <c r="K5" s="24">
        <f>10.086751*(1+2.6/100)</f>
        <v>10.349006526</v>
      </c>
      <c r="L5" s="24">
        <f>SUM(I5:K5)</f>
        <v>24.424724525999999</v>
      </c>
      <c r="M5" s="25">
        <v>100.6446</v>
      </c>
      <c r="N5" s="26">
        <f>H5</f>
        <v>1.564349</v>
      </c>
      <c r="O5" s="27">
        <f>ROUND((L5*M5)/1000,6)</f>
        <v>2.4582169999999999</v>
      </c>
      <c r="P5" s="28">
        <f>N5+O5</f>
        <v>4.0225659999999994</v>
      </c>
      <c r="Q5" s="29"/>
      <c r="S5" s="30"/>
      <c r="T5" s="31"/>
    </row>
    <row r="6" spans="1:20">
      <c r="A6" s="18">
        <v>2</v>
      </c>
      <c r="B6" s="19">
        <v>481</v>
      </c>
      <c r="C6" s="19">
        <v>1560</v>
      </c>
      <c r="D6" s="20">
        <v>30</v>
      </c>
      <c r="E6" s="20">
        <v>8.11</v>
      </c>
      <c r="F6" s="21">
        <v>36</v>
      </c>
      <c r="G6" s="22">
        <f t="shared" ref="G6:G7" si="0">D6+E6+F6</f>
        <v>74.11</v>
      </c>
      <c r="H6" s="23">
        <v>1.4366720000000002</v>
      </c>
      <c r="I6" s="24">
        <v>10.294974</v>
      </c>
      <c r="J6" s="24">
        <v>3.7807439999999999</v>
      </c>
      <c r="K6" s="24">
        <f t="shared" ref="K6:K7" si="1">10.086751*(1+2.6/100)</f>
        <v>10.349006526</v>
      </c>
      <c r="L6" s="24">
        <f>SUM(I6:K6)</f>
        <v>24.424724525999999</v>
      </c>
      <c r="M6" s="25">
        <v>100.6446</v>
      </c>
      <c r="N6" s="27">
        <f>H6</f>
        <v>1.4366720000000002</v>
      </c>
      <c r="O6" s="27">
        <f>ROUND((L6*M6)/1000,6)</f>
        <v>2.4582169999999999</v>
      </c>
      <c r="P6" s="28">
        <f>N6+O6</f>
        <v>3.894889</v>
      </c>
      <c r="Q6" s="29"/>
      <c r="S6" s="30"/>
      <c r="T6" s="32"/>
    </row>
    <row r="7" spans="1:20">
      <c r="A7" s="18">
        <v>3</v>
      </c>
      <c r="B7" s="19">
        <v>1561</v>
      </c>
      <c r="C7" s="19" t="s">
        <v>14</v>
      </c>
      <c r="D7" s="20">
        <v>30</v>
      </c>
      <c r="E7" s="20">
        <v>8.11</v>
      </c>
      <c r="F7" s="21">
        <v>36</v>
      </c>
      <c r="G7" s="22">
        <f t="shared" si="0"/>
        <v>74.11</v>
      </c>
      <c r="H7" s="23">
        <v>1.2770269999999999</v>
      </c>
      <c r="I7" s="24">
        <v>10.294974</v>
      </c>
      <c r="J7" s="24">
        <v>3.7807439999999999</v>
      </c>
      <c r="K7" s="24">
        <f t="shared" si="1"/>
        <v>10.349006526</v>
      </c>
      <c r="L7" s="24">
        <f>SUM(I7:K7)</f>
        <v>24.424724525999999</v>
      </c>
      <c r="M7" s="25">
        <v>100.6446</v>
      </c>
      <c r="N7" s="27">
        <f>H7</f>
        <v>1.2770269999999999</v>
      </c>
      <c r="O7" s="27">
        <f>ROUND((L7*M7)/1000,6)</f>
        <v>2.4582169999999999</v>
      </c>
      <c r="P7" s="28">
        <f>N7+O7</f>
        <v>3.7352439999999998</v>
      </c>
      <c r="Q7" s="29"/>
      <c r="S7" s="30"/>
      <c r="T7" s="32"/>
    </row>
    <row r="8" spans="1:20">
      <c r="D8" s="44" t="s">
        <v>30</v>
      </c>
      <c r="E8" s="44"/>
      <c r="F8" s="2" t="s">
        <v>22</v>
      </c>
      <c r="H8" s="2" t="s">
        <v>31</v>
      </c>
      <c r="I8" s="43" t="s">
        <v>34</v>
      </c>
      <c r="J8" s="33"/>
      <c r="K8" s="33" t="s">
        <v>29</v>
      </c>
      <c r="L8" s="34"/>
      <c r="N8" s="33"/>
      <c r="O8" s="33"/>
      <c r="P8" s="33"/>
    </row>
    <row r="9" spans="1:20">
      <c r="K9" s="35"/>
    </row>
    <row r="10" spans="1:20">
      <c r="M10" s="36"/>
      <c r="N10" s="36"/>
    </row>
    <row r="11" spans="1:20">
      <c r="C11" s="37"/>
      <c r="D11" s="37"/>
      <c r="E11" s="37"/>
      <c r="F11" s="37"/>
      <c r="K11" s="38"/>
      <c r="M11" s="36"/>
      <c r="N11" s="36"/>
    </row>
    <row r="12" spans="1:20">
      <c r="B12" s="2" t="s">
        <v>15</v>
      </c>
      <c r="C12" s="37"/>
      <c r="D12" s="37"/>
      <c r="E12" s="37"/>
      <c r="F12" s="37"/>
    </row>
    <row r="13" spans="1:20">
      <c r="B13" s="39"/>
    </row>
    <row r="14" spans="1:20">
      <c r="O14" s="2" t="s">
        <v>15</v>
      </c>
    </row>
    <row r="15" spans="1:20">
      <c r="I15" s="40"/>
      <c r="Q15" s="1" t="s">
        <v>15</v>
      </c>
    </row>
    <row r="16" spans="1:20">
      <c r="H16" s="2" t="s">
        <v>15</v>
      </c>
      <c r="I16" s="41"/>
    </row>
    <row r="17" spans="9:12" s="2" customFormat="1" ht="10.199999999999999">
      <c r="I17" s="40"/>
      <c r="L17" s="4"/>
    </row>
    <row r="18" spans="9:12" s="2" customFormat="1" ht="10.199999999999999">
      <c r="I18" s="42"/>
      <c r="L18" s="4"/>
    </row>
    <row r="19" spans="9:12" s="2" customFormat="1" ht="10.199999999999999">
      <c r="L19" s="4" t="s">
        <v>15</v>
      </c>
    </row>
  </sheetData>
  <mergeCells count="7">
    <mergeCell ref="D8:E8"/>
    <mergeCell ref="A1:P1"/>
    <mergeCell ref="D2:E2"/>
    <mergeCell ref="A3:C3"/>
    <mergeCell ref="D3:E3"/>
    <mergeCell ref="I3:L3"/>
    <mergeCell ref="N3:P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12</vt:i4>
      </vt:variant>
    </vt:vector>
  </HeadingPairs>
  <TitlesOfParts>
    <vt:vector size="12" baseType="lpstr">
      <vt:lpstr>Gennaio 2024</vt:lpstr>
      <vt:lpstr>Febbraio 2024</vt:lpstr>
      <vt:lpstr>Marzo 2024</vt:lpstr>
      <vt:lpstr>Aprile 2024</vt:lpstr>
      <vt:lpstr>Maggio 2024</vt:lpstr>
      <vt:lpstr>Giugno 2024</vt:lpstr>
      <vt:lpstr>Luglio 2024</vt:lpstr>
      <vt:lpstr>Agosto 2024</vt:lpstr>
      <vt:lpstr>Settembre 2024</vt:lpstr>
      <vt:lpstr>Ottobre 2024</vt:lpstr>
      <vt:lpstr>Novembre 2024</vt:lpstr>
      <vt:lpstr>Dicembre 2024</vt:lpstr>
    </vt:vector>
  </TitlesOfParts>
  <Company>CPL Concordia Soc. Coop.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Windows</dc:creator>
  <cp:lastModifiedBy>Laura Perboni</cp:lastModifiedBy>
  <dcterms:created xsi:type="dcterms:W3CDTF">2017-01-04T12:33:55Z</dcterms:created>
  <dcterms:modified xsi:type="dcterms:W3CDTF">2025-01-29T14:24:19Z</dcterms:modified>
</cp:coreProperties>
</file>