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759" activeTab="11"/>
  </bookViews>
  <sheets>
    <sheet name="gennaio 2023" sheetId="2" r:id="rId1"/>
    <sheet name="febbraio 2023" sheetId="15" r:id="rId2"/>
    <sheet name="marzo 2023" sheetId="16" r:id="rId3"/>
    <sheet name="aprile 2023" sheetId="17" r:id="rId4"/>
    <sheet name="maggio 2023" sheetId="18" r:id="rId5"/>
    <sheet name="giugno 2023" sheetId="19" r:id="rId6"/>
    <sheet name="luglio 2023" sheetId="20" r:id="rId7"/>
    <sheet name="Agosto 2023" sheetId="21" r:id="rId8"/>
    <sheet name="Settembre 2023" sheetId="22" r:id="rId9"/>
    <sheet name="Ottobre 2023" sheetId="23" r:id="rId10"/>
    <sheet name="Novembre 2023" sheetId="24" r:id="rId11"/>
    <sheet name="Dicembre 2023" sheetId="2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5" l="1"/>
  <c r="L7" i="25"/>
  <c r="O7" i="25" s="1"/>
  <c r="P7" i="25" s="1"/>
  <c r="G7" i="25"/>
  <c r="N6" i="25"/>
  <c r="L6" i="25"/>
  <c r="O6" i="25" s="1"/>
  <c r="G6" i="25"/>
  <c r="N5" i="25"/>
  <c r="L5" i="25"/>
  <c r="O5" i="25" s="1"/>
  <c r="P5" i="25" s="1"/>
  <c r="G5" i="25"/>
  <c r="N7" i="24"/>
  <c r="L7" i="24"/>
  <c r="O7" i="24" s="1"/>
  <c r="G7" i="24"/>
  <c r="N6" i="24"/>
  <c r="L6" i="24"/>
  <c r="O6" i="24" s="1"/>
  <c r="P6" i="24" s="1"/>
  <c r="G6" i="24"/>
  <c r="N5" i="24"/>
  <c r="L5" i="24"/>
  <c r="O5" i="24" s="1"/>
  <c r="G5" i="24"/>
  <c r="N7" i="23"/>
  <c r="L7" i="23"/>
  <c r="O7" i="23" s="1"/>
  <c r="G7" i="23"/>
  <c r="N6" i="23"/>
  <c r="L6" i="23"/>
  <c r="O6" i="23" s="1"/>
  <c r="P6" i="23" s="1"/>
  <c r="G6" i="23"/>
  <c r="N5" i="23"/>
  <c r="L5" i="23"/>
  <c r="O5" i="23" s="1"/>
  <c r="P5" i="23" s="1"/>
  <c r="G5" i="23"/>
  <c r="N7" i="22"/>
  <c r="L7" i="22"/>
  <c r="O7" i="22" s="1"/>
  <c r="P7" i="22" s="1"/>
  <c r="G7" i="22"/>
  <c r="N6" i="22"/>
  <c r="L6" i="22"/>
  <c r="O6" i="22" s="1"/>
  <c r="G6" i="22"/>
  <c r="N5" i="22"/>
  <c r="L5" i="22"/>
  <c r="O5" i="22" s="1"/>
  <c r="G5" i="22"/>
  <c r="N7" i="21"/>
  <c r="L7" i="21"/>
  <c r="O7" i="21" s="1"/>
  <c r="P7" i="21" s="1"/>
  <c r="G7" i="21"/>
  <c r="N6" i="21"/>
  <c r="L6" i="21"/>
  <c r="O6" i="21" s="1"/>
  <c r="G6" i="21"/>
  <c r="N5" i="21"/>
  <c r="L5" i="21"/>
  <c r="O5" i="21" s="1"/>
  <c r="G5" i="21"/>
  <c r="P6" i="25" l="1"/>
  <c r="P5" i="24"/>
  <c r="P7" i="24"/>
  <c r="P7" i="23"/>
  <c r="P5" i="22"/>
  <c r="P6" i="22"/>
  <c r="P6" i="21"/>
  <c r="P5" i="21"/>
  <c r="N7" i="20"/>
  <c r="L7" i="20"/>
  <c r="O7" i="20" s="1"/>
  <c r="P7" i="20" s="1"/>
  <c r="G7" i="20"/>
  <c r="N6" i="20"/>
  <c r="L6" i="20"/>
  <c r="O6" i="20" s="1"/>
  <c r="G6" i="20"/>
  <c r="N5" i="20"/>
  <c r="L5" i="20"/>
  <c r="O5" i="20" s="1"/>
  <c r="G5" i="20"/>
  <c r="N7" i="19"/>
  <c r="L7" i="19"/>
  <c r="O7" i="19" s="1"/>
  <c r="G7" i="19"/>
  <c r="N6" i="19"/>
  <c r="L6" i="19"/>
  <c r="O6" i="19" s="1"/>
  <c r="G6" i="19"/>
  <c r="N5" i="19"/>
  <c r="P5" i="19" s="1"/>
  <c r="L5" i="19"/>
  <c r="O5" i="19" s="1"/>
  <c r="G5" i="19"/>
  <c r="O7" i="18"/>
  <c r="N7" i="18"/>
  <c r="L7" i="18"/>
  <c r="G7" i="18"/>
  <c r="N6" i="18"/>
  <c r="L6" i="18"/>
  <c r="O6" i="18" s="1"/>
  <c r="P6" i="18" s="1"/>
  <c r="G6" i="18"/>
  <c r="N5" i="18"/>
  <c r="L5" i="18"/>
  <c r="O5" i="18" s="1"/>
  <c r="P5" i="18" s="1"/>
  <c r="G5" i="18"/>
  <c r="P6" i="20" l="1"/>
  <c r="P5" i="20"/>
  <c r="P6" i="19"/>
  <c r="P7" i="19"/>
  <c r="P7" i="18"/>
  <c r="N7" i="17"/>
  <c r="L7" i="17"/>
  <c r="O7" i="17" s="1"/>
  <c r="G7" i="17"/>
  <c r="N6" i="17"/>
  <c r="L6" i="17"/>
  <c r="O6" i="17" s="1"/>
  <c r="G6" i="17"/>
  <c r="N5" i="17"/>
  <c r="L5" i="17"/>
  <c r="O5" i="17" s="1"/>
  <c r="G5" i="17"/>
  <c r="N7" i="16"/>
  <c r="L7" i="16"/>
  <c r="O7" i="16" s="1"/>
  <c r="G7" i="16"/>
  <c r="N6" i="16"/>
  <c r="L6" i="16"/>
  <c r="O6" i="16" s="1"/>
  <c r="G6" i="16"/>
  <c r="N5" i="16"/>
  <c r="L5" i="16"/>
  <c r="O5" i="16" s="1"/>
  <c r="G5" i="16"/>
  <c r="N7" i="15"/>
  <c r="L7" i="15"/>
  <c r="O7" i="15" s="1"/>
  <c r="G7" i="15"/>
  <c r="N6" i="15"/>
  <c r="L6" i="15"/>
  <c r="O6" i="15" s="1"/>
  <c r="G6" i="15"/>
  <c r="N5" i="15"/>
  <c r="L5" i="15"/>
  <c r="O5" i="15" s="1"/>
  <c r="G5" i="15"/>
  <c r="N5" i="2"/>
  <c r="L5" i="2"/>
  <c r="O5" i="2" s="1"/>
  <c r="P5" i="2" s="1"/>
  <c r="G5" i="2"/>
  <c r="P6" i="17" l="1"/>
  <c r="P5" i="17"/>
  <c r="P7" i="17"/>
  <c r="P6" i="16"/>
  <c r="P7" i="16"/>
  <c r="P5" i="16"/>
  <c r="P7" i="15"/>
  <c r="P5" i="15"/>
  <c r="P6" i="15"/>
  <c r="N7" i="2"/>
  <c r="L7" i="2"/>
  <c r="O7" i="2" s="1"/>
  <c r="G7" i="2"/>
  <c r="N6" i="2"/>
  <c r="L6" i="2"/>
  <c r="O6" i="2" s="1"/>
  <c r="G6" i="2"/>
  <c r="P7" i="2" l="1"/>
  <c r="P6" i="2"/>
</calcChain>
</file>

<file path=xl/comments1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2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3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4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5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6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7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8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9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0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1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2.xml><?xml version="1.0" encoding="utf-8"?>
<comments xmlns="http://schemas.openxmlformats.org/spreadsheetml/2006/main">
  <authors>
    <author>Perboni Laura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sharedStrings.xml><?xml version="1.0" encoding="utf-8"?>
<sst xmlns="http://schemas.openxmlformats.org/spreadsheetml/2006/main" count="432" uniqueCount="54">
  <si>
    <t>DISTRIBUZIONE</t>
  </si>
  <si>
    <t>VENDITA</t>
  </si>
  <si>
    <t>QF TOTALE</t>
  </si>
  <si>
    <t>DISTRIB.</t>
  </si>
  <si>
    <t>TARIFFA FINALE</t>
  </si>
  <si>
    <t>Scaglione</t>
  </si>
  <si>
    <t>Min di scaglione
(Smc)</t>
  </si>
  <si>
    <t>Max di scaglione
(Smc)</t>
  </si>
  <si>
    <t>QVD
 (€/cl/a)</t>
  </si>
  <si>
    <t>QF Tot
 (€/cl/a)</t>
  </si>
  <si>
    <t>Q. variabile Distribuzione
(€/Smc)</t>
  </si>
  <si>
    <t>QEPROPMC (€/GJ)</t>
  </si>
  <si>
    <t>CMP
(€/GJ)</t>
  </si>
  <si>
    <t>CMP (€/Smc)</t>
  </si>
  <si>
    <t>infinito</t>
  </si>
  <si>
    <t xml:space="preserve"> </t>
  </si>
  <si>
    <t>COSEV SERVIZI</t>
  </si>
  <si>
    <t>QF Dis - ot1
 (€/cl/a)</t>
  </si>
  <si>
    <t>QF Mis - t1 mis
 (€/cl/a)</t>
  </si>
  <si>
    <t>Q. variabile Distribuzione - ot3
(€/Smc)</t>
  </si>
  <si>
    <t>Non applicata in base alla delibera 252/2017</t>
  </si>
  <si>
    <t>Non applicate in base alla delibera 252/2017</t>
  </si>
  <si>
    <t>Art 25.1 TIVG</t>
  </si>
  <si>
    <t>TARIFFE FORNITURA DECORRENZA 01/01/2023- valori ARERA</t>
  </si>
  <si>
    <r>
      <t>ACC</t>
    </r>
    <r>
      <rPr>
        <vertAlign val="subscript"/>
        <sz val="8"/>
        <rFont val="Calibri"/>
        <family val="2"/>
        <scheme val="minor"/>
      </rPr>
      <t>1/01/2009</t>
    </r>
    <r>
      <rPr>
        <sz val="8"/>
        <rFont val="Calibri"/>
        <family val="2"/>
        <scheme val="minor"/>
      </rPr>
      <t xml:space="preserve"> (€/GJ)</t>
    </r>
  </si>
  <si>
    <r>
      <t>QTCA</t>
    </r>
    <r>
      <rPr>
        <vertAlign val="subscript"/>
        <sz val="8"/>
        <rFont val="Calibri"/>
        <family val="2"/>
        <scheme val="minor"/>
      </rPr>
      <t xml:space="preserve">1/01/2019 </t>
    </r>
    <r>
      <rPr>
        <sz val="8"/>
        <rFont val="Calibri"/>
        <family val="2"/>
        <scheme val="minor"/>
      </rPr>
      <t>(€/GJ)</t>
    </r>
  </si>
  <si>
    <r>
      <t>PCS
(MJ/m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</si>
  <si>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t>Tv  (€/Smc)</t>
  </si>
  <si>
    <t>Comunicato 29/12/2022</t>
  </si>
  <si>
    <t>Del 739/2022</t>
  </si>
  <si>
    <t>Del. 736/2021</t>
  </si>
  <si>
    <t>Del. 736/2022</t>
  </si>
  <si>
    <t>TARIFFE FORNITURA DECORRENZA 01/02/2023- valori ARERA</t>
  </si>
  <si>
    <t>Del 16/2023</t>
  </si>
  <si>
    <t>TARIFFE FORNITURA DECORRENZA 01/03/2023- valori ARERA</t>
  </si>
  <si>
    <t>Del 73/2023</t>
  </si>
  <si>
    <t>TARIFFE FORNITURA DECORRENZA 01/04/2023- valori ARERA</t>
  </si>
  <si>
    <t>Del 125/2023</t>
  </si>
  <si>
    <t>Del 167/2023</t>
  </si>
  <si>
    <t>TARIFFE FORNITURA DECORRENZA 01/05/2023- valori ARERA</t>
  </si>
  <si>
    <t>TARIFFE FORNITURA DECORRENZA 01/06/2023- valori ARERA</t>
  </si>
  <si>
    <t>Del 221/2023</t>
  </si>
  <si>
    <t>TARIFFE FORNITURA DECORRENZA 01/07/2023- valori ARERA</t>
  </si>
  <si>
    <t>Del 284/2023</t>
  </si>
  <si>
    <t>TARIFFE FORNITURA DECORRENZA 01/08/2023- valori ARERA</t>
  </si>
  <si>
    <t>Del 333/2023</t>
  </si>
  <si>
    <t>TARIFFE FORNITURA DECORRENZA 01/09/2023- valori ARERA</t>
  </si>
  <si>
    <t>Del 392/2023</t>
  </si>
  <si>
    <t>TARIFFE FORNITURA DECORRENZA 01/10/2023- valori ARERA</t>
  </si>
  <si>
    <t>Del 428/2023</t>
  </si>
  <si>
    <t>TARIFFE FORNITURA DECORRENZA 01/11/2023- valori ARERA</t>
  </si>
  <si>
    <t>Del 482/2023</t>
  </si>
  <si>
    <t>TARIFFE FORNITURA DECORRENZA 01/12/2023- valori ARERA</t>
  </si>
  <si>
    <t>Del 547/2023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</si>
</sst>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-* #,##0.0000_-;\-* #,##0.0000_-;_-* &quot;-&quot;_-;_-@_-"/>
    <numFmt numFmtId="165" formatCode="0.000000_ ;\-0.000000\ "/>
    <numFmt numFmtId="166" formatCode="#,##0.00_ ;\-#,##0.00\ "/>
    <numFmt numFmtId="167" formatCode="0.00_ ;\-0.00\ "/>
    <numFmt numFmtId="168" formatCode="_-* #,##0.000000_-;\-* #,##0.000000_-;_-* &quot;-&quot;_-;_-@_-"/>
    <numFmt numFmtId="169" formatCode="_-* #,##0.0000_-;\-* #,##0.0000_-;_-* &quot;-&quot;????_-;_-@_-"/>
    <numFmt numFmtId="170" formatCode="0.0000000"/>
    <numFmt numFmtId="171" formatCode="0.0%"/>
    <numFmt numFmtId="172" formatCode="_-* #,##0.00_-;\-* #,##0.00_-;_-* &quot;-&quot;_-;_-@_-"/>
    <numFmt numFmtId="173" formatCode="_-* #,##0.000000_-;\-* #,##0.000000_-;_-* &quot;-&quot;????_-;_-@_-"/>
    <numFmt numFmtId="174" formatCode="0.0000"/>
  </numFmts>
  <fonts count="12">
    <font>
      <sz val="9"/>
      <name val="Geneva"/>
    </font>
    <font>
      <sz val="9"/>
      <name val="Geneva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4" fontId="6" fillId="0" borderId="0" xfId="1" applyNumberFormat="1" applyFont="1" applyProtection="1">
      <protection hidden="1"/>
    </xf>
    <xf numFmtId="165" fontId="7" fillId="4" borderId="4" xfId="1" applyNumberFormat="1" applyFont="1" applyFill="1" applyBorder="1" applyAlignment="1" applyProtection="1">
      <alignment horizontal="center" vertical="center"/>
      <protection hidden="1"/>
    </xf>
    <xf numFmtId="49" fontId="7" fillId="5" borderId="4" xfId="0" applyNumberFormat="1" applyFont="1" applyFill="1" applyBorder="1" applyAlignment="1" applyProtection="1">
      <alignment horizontal="center" vertical="center"/>
      <protection hidden="1"/>
    </xf>
    <xf numFmtId="49" fontId="7" fillId="3" borderId="4" xfId="0" applyNumberFormat="1" applyFont="1" applyFill="1" applyBorder="1" applyAlignment="1" applyProtection="1">
      <alignment horizontal="center" vertical="center"/>
      <protection hidden="1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right" vertical="center"/>
      <protection hidden="1"/>
    </xf>
    <xf numFmtId="41" fontId="6" fillId="0" borderId="4" xfId="1" applyFont="1" applyFill="1" applyBorder="1" applyAlignment="1" applyProtection="1">
      <alignment horizontal="right" vertical="center"/>
      <protection hidden="1"/>
    </xf>
    <xf numFmtId="166" fontId="7" fillId="3" borderId="4" xfId="1" applyNumberFormat="1" applyFont="1" applyFill="1" applyBorder="1" applyAlignment="1" applyProtection="1">
      <alignment horizontal="right" vertical="center"/>
      <protection hidden="1"/>
    </xf>
    <xf numFmtId="167" fontId="6" fillId="4" borderId="4" xfId="1" applyNumberFormat="1" applyFont="1" applyFill="1" applyBorder="1" applyAlignment="1" applyProtection="1">
      <alignment horizontal="center" vertical="center"/>
      <protection hidden="1"/>
    </xf>
    <xf numFmtId="166" fontId="7" fillId="5" borderId="1" xfId="0" applyNumberFormat="1" applyFont="1" applyFill="1" applyBorder="1" applyAlignment="1" applyProtection="1">
      <alignment horizontal="center" vertical="center"/>
      <protection hidden="1"/>
    </xf>
    <xf numFmtId="165" fontId="6" fillId="3" borderId="4" xfId="1" applyNumberFormat="1" applyFont="1" applyFill="1" applyBorder="1" applyAlignment="1" applyProtection="1">
      <alignment horizontal="right" vertical="center"/>
      <protection hidden="1"/>
    </xf>
    <xf numFmtId="165" fontId="6" fillId="4" borderId="4" xfId="1" applyNumberFormat="1" applyFont="1" applyFill="1" applyBorder="1" applyAlignment="1" applyProtection="1">
      <alignment horizontal="center" vertical="center"/>
      <protection hidden="1"/>
    </xf>
    <xf numFmtId="174" fontId="6" fillId="6" borderId="3" xfId="0" applyNumberFormat="1" applyFont="1" applyFill="1" applyBorder="1" applyProtection="1">
      <protection hidden="1"/>
    </xf>
    <xf numFmtId="165" fontId="6" fillId="5" borderId="4" xfId="0" applyNumberFormat="1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168" fontId="6" fillId="5" borderId="4" xfId="1" applyNumberFormat="1" applyFont="1" applyFill="1" applyBorder="1" applyAlignment="1" applyProtection="1">
      <alignment horizontal="center"/>
      <protection hidden="1"/>
    </xf>
    <xf numFmtId="41" fontId="5" fillId="0" borderId="0" xfId="0" applyNumberFormat="1" applyFont="1"/>
    <xf numFmtId="164" fontId="5" fillId="0" borderId="0" xfId="0" applyNumberFormat="1" applyFont="1"/>
    <xf numFmtId="173" fontId="5" fillId="0" borderId="0" xfId="0" applyNumberFormat="1" applyFont="1"/>
    <xf numFmtId="169" fontId="5" fillId="0" borderId="0" xfId="0" applyNumberFormat="1" applyFont="1"/>
    <xf numFmtId="0" fontId="6" fillId="0" borderId="0" xfId="0" applyFont="1" applyAlignment="1" applyProtection="1">
      <alignment horizontal="center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10" fontId="6" fillId="0" borderId="0" xfId="2" quotePrefix="1" applyNumberFormat="1" applyFont="1" applyProtection="1">
      <protection hidden="1"/>
    </xf>
    <xf numFmtId="170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71" fontId="6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41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172" fontId="6" fillId="0" borderId="0" xfId="0" applyNumberFormat="1" applyFon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left" vertical="center"/>
      <protection hidden="1"/>
    </xf>
    <xf numFmtId="49" fontId="4" fillId="2" borderId="2" xfId="0" applyNumberFormat="1" applyFont="1" applyFill="1" applyBorder="1" applyAlignment="1" applyProtection="1">
      <alignment horizontal="left" vertical="center"/>
      <protection hidden="1"/>
    </xf>
    <xf numFmtId="49" fontId="4" fillId="2" borderId="3" xfId="0" applyNumberFormat="1" applyFont="1" applyFill="1" applyBorder="1" applyAlignment="1" applyProtection="1">
      <alignment horizontal="left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/>
      <protection hidden="1"/>
    </xf>
    <xf numFmtId="49" fontId="7" fillId="4" borderId="2" xfId="0" applyNumberFormat="1" applyFont="1" applyFill="1" applyBorder="1" applyAlignment="1" applyProtection="1">
      <alignment horizontal="center" vertical="center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5" borderId="1" xfId="0" applyNumberFormat="1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hidden="1"/>
    </xf>
    <xf numFmtId="49" fontId="7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zoomScale="130" zoomScaleNormal="130" workbookViewId="0">
      <selection activeCell="D19" sqref="D19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11.428839</v>
      </c>
      <c r="J5" s="24">
        <v>3.7807439999999999</v>
      </c>
      <c r="K5" s="24">
        <v>9.9012659999999997</v>
      </c>
      <c r="L5" s="24">
        <f>SUM(I5:K5)</f>
        <v>25.110849000000002</v>
      </c>
      <c r="M5" s="25">
        <v>100.2619</v>
      </c>
      <c r="N5" s="26">
        <f>H5</f>
        <v>1.3116639999999999</v>
      </c>
      <c r="O5" s="27">
        <f>ROUND((L5*M5)/1000,6)</f>
        <v>2.5176609999999999</v>
      </c>
      <c r="P5" s="28">
        <f>N5+O5</f>
        <v>3.8293249999999999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11.428839</v>
      </c>
      <c r="J6" s="24">
        <v>3.7807439999999999</v>
      </c>
      <c r="K6" s="24">
        <v>9.9012659999999997</v>
      </c>
      <c r="L6" s="24">
        <f>SUM(I6:K6)</f>
        <v>25.110849000000002</v>
      </c>
      <c r="M6" s="25">
        <v>100.2619</v>
      </c>
      <c r="N6" s="27">
        <f>H6</f>
        <v>1.20461</v>
      </c>
      <c r="O6" s="27">
        <f>ROUND((L6*M6)/1000,6)</f>
        <v>2.5176609999999999</v>
      </c>
      <c r="P6" s="28">
        <f>N6+O6</f>
        <v>3.7222710000000001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11.428839</v>
      </c>
      <c r="J7" s="24">
        <v>3.7807439999999999</v>
      </c>
      <c r="K7" s="24">
        <v>9.9012659999999997</v>
      </c>
      <c r="L7" s="24">
        <f>SUM(I7:K7)</f>
        <v>25.110849000000002</v>
      </c>
      <c r="M7" s="25">
        <v>100.2619</v>
      </c>
      <c r="N7" s="27">
        <f>H7</f>
        <v>1.0707530000000001</v>
      </c>
      <c r="O7" s="27">
        <f>ROUND((L7*M7)/1000,6)</f>
        <v>2.5176609999999999</v>
      </c>
      <c r="P7" s="28">
        <f>N7+O7</f>
        <v>3.5884140000000002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29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opLeftCell="C1" zoomScale="130" zoomScaleNormal="130"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10.591324999999999</v>
      </c>
      <c r="J5" s="24">
        <v>3.7807439999999999</v>
      </c>
      <c r="K5" s="24">
        <v>9.9012659999999997</v>
      </c>
      <c r="L5" s="24">
        <f>SUM(I5:K5)</f>
        <v>24.273334999999999</v>
      </c>
      <c r="M5" s="25">
        <v>100.2619</v>
      </c>
      <c r="N5" s="26">
        <f>H5</f>
        <v>1.3116639999999999</v>
      </c>
      <c r="O5" s="27">
        <f>ROUND((L5*M5)/1000,6)</f>
        <v>2.433691</v>
      </c>
      <c r="P5" s="28">
        <f>N5+O5</f>
        <v>3.745355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10.591324999999999</v>
      </c>
      <c r="J6" s="24">
        <v>3.7807439999999999</v>
      </c>
      <c r="K6" s="24">
        <v>9.9012659999999997</v>
      </c>
      <c r="L6" s="24">
        <f>SUM(I6:K6)</f>
        <v>24.273334999999999</v>
      </c>
      <c r="M6" s="25">
        <v>100.2619</v>
      </c>
      <c r="N6" s="27">
        <f>H6</f>
        <v>1.20461</v>
      </c>
      <c r="O6" s="27">
        <f>ROUND((L6*M6)/1000,6)</f>
        <v>2.433691</v>
      </c>
      <c r="P6" s="28">
        <f>N6+O6</f>
        <v>3.6383010000000002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10.591324999999999</v>
      </c>
      <c r="J7" s="24">
        <v>3.7807439999999999</v>
      </c>
      <c r="K7" s="24">
        <v>9.9012659999999997</v>
      </c>
      <c r="L7" s="24">
        <f>SUM(I7:K7)</f>
        <v>24.273334999999999</v>
      </c>
      <c r="M7" s="25">
        <v>100.2619</v>
      </c>
      <c r="N7" s="27">
        <f>H7</f>
        <v>1.0707530000000001</v>
      </c>
      <c r="O7" s="27">
        <f>ROUND((L7*M7)/1000,6)</f>
        <v>2.433691</v>
      </c>
      <c r="P7" s="28">
        <f>N7+O7</f>
        <v>3.5044440000000003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33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zoomScale="130" zoomScaleNormal="130" workbookViewId="0">
      <selection activeCell="J13" sqref="J13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13.580605</v>
      </c>
      <c r="J5" s="24">
        <v>3.7807439999999999</v>
      </c>
      <c r="K5" s="24">
        <v>9.9012659999999997</v>
      </c>
      <c r="L5" s="24">
        <f>SUM(I5:K5)</f>
        <v>27.262615</v>
      </c>
      <c r="M5" s="25">
        <v>100.2619</v>
      </c>
      <c r="N5" s="26">
        <f>H5</f>
        <v>1.3116639999999999</v>
      </c>
      <c r="O5" s="27">
        <f>ROUND((L5*M5)/1000,6)</f>
        <v>2.7334019999999999</v>
      </c>
      <c r="P5" s="28">
        <f>N5+O5</f>
        <v>4.0450660000000003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13.580605</v>
      </c>
      <c r="J6" s="24">
        <v>3.7807439999999999</v>
      </c>
      <c r="K6" s="24">
        <v>9.9012659999999997</v>
      </c>
      <c r="L6" s="24">
        <f>SUM(I6:K6)</f>
        <v>27.262615</v>
      </c>
      <c r="M6" s="25">
        <v>100.2619</v>
      </c>
      <c r="N6" s="27">
        <f>H6</f>
        <v>1.20461</v>
      </c>
      <c r="O6" s="27">
        <f>ROUND((L6*M6)/1000,6)</f>
        <v>2.7334019999999999</v>
      </c>
      <c r="P6" s="28">
        <f>N6+O6</f>
        <v>3.9380119999999996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13.580605</v>
      </c>
      <c r="J7" s="24">
        <v>3.7807439999999999</v>
      </c>
      <c r="K7" s="24">
        <v>9.9012659999999997</v>
      </c>
      <c r="L7" s="24">
        <f>SUM(I7:K7)</f>
        <v>27.262615</v>
      </c>
      <c r="M7" s="25">
        <v>100.2619</v>
      </c>
      <c r="N7" s="27">
        <f>H7</f>
        <v>1.0707530000000001</v>
      </c>
      <c r="O7" s="27">
        <f>ROUND((L7*M7)/1000,6)</f>
        <v>2.7334019999999999</v>
      </c>
      <c r="P7" s="28">
        <f>N7+O7</f>
        <v>3.8041549999999997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35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opLeftCell="E1" zoomScale="145" zoomScaleNormal="145" workbookViewId="0">
      <selection activeCell="N5" sqref="N5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12.395201</v>
      </c>
      <c r="J5" s="24">
        <v>3.7807439999999999</v>
      </c>
      <c r="K5" s="24">
        <v>9.9012659999999997</v>
      </c>
      <c r="L5" s="24">
        <f>SUM(I5:K5)</f>
        <v>26.077210999999998</v>
      </c>
      <c r="M5" s="25">
        <v>100.2619</v>
      </c>
      <c r="N5" s="26">
        <f>H5</f>
        <v>1.3116639999999999</v>
      </c>
      <c r="O5" s="27">
        <f>ROUND((L5*M5)/1000,6)</f>
        <v>2.6145510000000001</v>
      </c>
      <c r="P5" s="28">
        <f>N5+O5</f>
        <v>3.926215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12.395201</v>
      </c>
      <c r="J6" s="24">
        <v>3.7807439999999999</v>
      </c>
      <c r="K6" s="24">
        <v>9.9012659999999997</v>
      </c>
      <c r="L6" s="24">
        <f>SUM(I6:K6)</f>
        <v>26.077210999999998</v>
      </c>
      <c r="M6" s="25">
        <v>100.2619</v>
      </c>
      <c r="N6" s="27">
        <f>H6</f>
        <v>1.20461</v>
      </c>
      <c r="O6" s="27">
        <f>ROUND((L6*M6)/1000,6)</f>
        <v>2.6145510000000001</v>
      </c>
      <c r="P6" s="28">
        <f>N6+O6</f>
        <v>3.8191610000000003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12.395201</v>
      </c>
      <c r="J7" s="24">
        <v>3.7807439999999999</v>
      </c>
      <c r="K7" s="24">
        <v>9.9012659999999997</v>
      </c>
      <c r="L7" s="24">
        <f>SUM(I7:K7)</f>
        <v>26.077210999999998</v>
      </c>
      <c r="M7" s="25">
        <v>100.2619</v>
      </c>
      <c r="N7" s="27">
        <f>H7</f>
        <v>1.0707530000000001</v>
      </c>
      <c r="O7" s="27">
        <f>ROUND((L7*M7)/1000,6)</f>
        <v>2.6145510000000001</v>
      </c>
      <c r="P7" s="28">
        <f>N7+O7</f>
        <v>3.6853040000000004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37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9.4059209999999993</v>
      </c>
      <c r="J5" s="24">
        <v>3.7807439999999999</v>
      </c>
      <c r="K5" s="24">
        <v>9.9012659999999997</v>
      </c>
      <c r="L5" s="24">
        <f>SUM(I5:K5)</f>
        <v>23.087930999999998</v>
      </c>
      <c r="M5" s="25">
        <v>100.2619</v>
      </c>
      <c r="N5" s="26">
        <f>H5</f>
        <v>1.3116639999999999</v>
      </c>
      <c r="O5" s="27">
        <f>ROUND((L5*M5)/1000,6)</f>
        <v>2.3148399999999998</v>
      </c>
      <c r="P5" s="28">
        <f>N5+O5</f>
        <v>3.6265039999999997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9.4059209999999993</v>
      </c>
      <c r="J6" s="24">
        <v>3.7807439999999999</v>
      </c>
      <c r="K6" s="24">
        <v>9.9012659999999997</v>
      </c>
      <c r="L6" s="24">
        <f>SUM(I6:K6)</f>
        <v>23.087930999999998</v>
      </c>
      <c r="M6" s="25">
        <v>100.2619</v>
      </c>
      <c r="N6" s="27">
        <f>H6</f>
        <v>1.20461</v>
      </c>
      <c r="O6" s="27">
        <f>ROUND((L6*M6)/1000,6)</f>
        <v>2.3148399999999998</v>
      </c>
      <c r="P6" s="28">
        <f>N6+O6</f>
        <v>3.51945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9.4059209999999993</v>
      </c>
      <c r="J7" s="24">
        <v>3.7807439999999999</v>
      </c>
      <c r="K7" s="24">
        <v>9.9012659999999997</v>
      </c>
      <c r="L7" s="24">
        <f>SUM(I7:K7)</f>
        <v>23.087930999999998</v>
      </c>
      <c r="M7" s="25">
        <v>100.2619</v>
      </c>
      <c r="N7" s="27">
        <f>H7</f>
        <v>1.0707530000000001</v>
      </c>
      <c r="O7" s="27">
        <f>ROUND((L7*M7)/1000,6)</f>
        <v>2.3148399999999998</v>
      </c>
      <c r="P7" s="28">
        <f>N7+O7</f>
        <v>3.3855930000000001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38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9.1482240000000008</v>
      </c>
      <c r="J5" s="24">
        <v>3.7807439999999999</v>
      </c>
      <c r="K5" s="24">
        <v>9.9012659999999997</v>
      </c>
      <c r="L5" s="24">
        <f>SUM(I5:K5)</f>
        <v>22.830234000000001</v>
      </c>
      <c r="M5" s="25">
        <v>100.2619</v>
      </c>
      <c r="N5" s="26">
        <f>H5</f>
        <v>1.3116639999999999</v>
      </c>
      <c r="O5" s="27">
        <f>ROUND((L5*M5)/1000,6)</f>
        <v>2.2890030000000001</v>
      </c>
      <c r="P5" s="28">
        <f>N5+O5</f>
        <v>3.6006670000000001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9.1482240000000008</v>
      </c>
      <c r="J6" s="24">
        <v>3.7807439999999999</v>
      </c>
      <c r="K6" s="24">
        <v>9.9012659999999997</v>
      </c>
      <c r="L6" s="24">
        <f>SUM(I6:K6)</f>
        <v>22.830234000000001</v>
      </c>
      <c r="M6" s="25">
        <v>100.2619</v>
      </c>
      <c r="N6" s="27">
        <f>H6</f>
        <v>1.20461</v>
      </c>
      <c r="O6" s="27">
        <f>ROUND((L6*M6)/1000,6)</f>
        <v>2.2890030000000001</v>
      </c>
      <c r="P6" s="28">
        <f>N6+O6</f>
        <v>3.4936129999999999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9.1482240000000008</v>
      </c>
      <c r="J7" s="24">
        <v>3.7807439999999999</v>
      </c>
      <c r="K7" s="24">
        <v>9.9012659999999997</v>
      </c>
      <c r="L7" s="24">
        <f>SUM(I7:K7)</f>
        <v>22.830234000000001</v>
      </c>
      <c r="M7" s="25">
        <v>100.2619</v>
      </c>
      <c r="N7" s="27">
        <f>H7</f>
        <v>1.0707530000000001</v>
      </c>
      <c r="O7" s="27">
        <f>ROUND((L7*M7)/1000,6)</f>
        <v>2.2890030000000001</v>
      </c>
      <c r="P7" s="28">
        <f>N7+O7</f>
        <v>3.359756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41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7.7180080000000002</v>
      </c>
      <c r="J5" s="24">
        <v>3.7807439999999999</v>
      </c>
      <c r="K5" s="24">
        <v>9.9012659999999997</v>
      </c>
      <c r="L5" s="24">
        <f>SUM(I5:K5)</f>
        <v>21.400017999999999</v>
      </c>
      <c r="M5" s="25">
        <v>100.2619</v>
      </c>
      <c r="N5" s="26">
        <f>H5</f>
        <v>1.3116639999999999</v>
      </c>
      <c r="O5" s="27">
        <f>ROUND((L5*M5)/1000,6)</f>
        <v>2.1456059999999999</v>
      </c>
      <c r="P5" s="28">
        <f>N5+O5</f>
        <v>3.4572699999999998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7.7180080000000002</v>
      </c>
      <c r="J6" s="24">
        <v>3.7807439999999999</v>
      </c>
      <c r="K6" s="24">
        <v>9.9012659999999997</v>
      </c>
      <c r="L6" s="24">
        <f>SUM(I6:K6)</f>
        <v>21.400017999999999</v>
      </c>
      <c r="M6" s="25">
        <v>100.2619</v>
      </c>
      <c r="N6" s="27">
        <f>H6</f>
        <v>1.20461</v>
      </c>
      <c r="O6" s="27">
        <f>ROUND((L6*M6)/1000,6)</f>
        <v>2.1456059999999999</v>
      </c>
      <c r="P6" s="28">
        <f>N6+O6</f>
        <v>3.3502159999999996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7.7180080000000002</v>
      </c>
      <c r="J7" s="24">
        <v>3.7807439999999999</v>
      </c>
      <c r="K7" s="24">
        <v>9.9012659999999997</v>
      </c>
      <c r="L7" s="24">
        <f>SUM(I7:K7)</f>
        <v>21.400017999999999</v>
      </c>
      <c r="M7" s="25">
        <v>100.2619</v>
      </c>
      <c r="N7" s="27">
        <f>H7</f>
        <v>1.0707530000000001</v>
      </c>
      <c r="O7" s="27">
        <f>ROUND((L7*M7)/1000,6)</f>
        <v>2.1456059999999999</v>
      </c>
      <c r="P7" s="28">
        <f>N7+O7</f>
        <v>3.2163589999999997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43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7.2283850000000003</v>
      </c>
      <c r="J5" s="24">
        <v>3.7807439999999999</v>
      </c>
      <c r="K5" s="24">
        <v>9.9012659999999997</v>
      </c>
      <c r="L5" s="24">
        <f>SUM(I5:K5)</f>
        <v>20.910395000000001</v>
      </c>
      <c r="M5" s="25">
        <v>100.2619</v>
      </c>
      <c r="N5" s="26">
        <f>H5</f>
        <v>1.3116639999999999</v>
      </c>
      <c r="O5" s="27">
        <f>ROUND((L5*M5)/1000,6)</f>
        <v>2.0965159999999998</v>
      </c>
      <c r="P5" s="28">
        <f>N5+O5</f>
        <v>3.4081799999999998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7.2283850000000003</v>
      </c>
      <c r="J6" s="24">
        <v>3.7807439999999999</v>
      </c>
      <c r="K6" s="24">
        <v>9.9012659999999997</v>
      </c>
      <c r="L6" s="24">
        <f>SUM(I6:K6)</f>
        <v>20.910395000000001</v>
      </c>
      <c r="M6" s="25">
        <v>100.2619</v>
      </c>
      <c r="N6" s="27">
        <f>H6</f>
        <v>1.20461</v>
      </c>
      <c r="O6" s="27">
        <f>ROUND((L6*M6)/1000,6)</f>
        <v>2.0965159999999998</v>
      </c>
      <c r="P6" s="28">
        <f>N6+O6</f>
        <v>3.301126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7.2283850000000003</v>
      </c>
      <c r="J7" s="24">
        <v>3.7807439999999999</v>
      </c>
      <c r="K7" s="24">
        <v>9.9012659999999997</v>
      </c>
      <c r="L7" s="24">
        <f>SUM(I7:K7)</f>
        <v>20.910395000000001</v>
      </c>
      <c r="M7" s="25">
        <v>100.2619</v>
      </c>
      <c r="N7" s="27">
        <f>H7</f>
        <v>1.0707530000000001</v>
      </c>
      <c r="O7" s="27">
        <f>ROUND((L7*M7)/1000,6)</f>
        <v>2.0965159999999998</v>
      </c>
      <c r="P7" s="28">
        <f>N7+O7</f>
        <v>3.1672690000000001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45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8.4137889999999995</v>
      </c>
      <c r="J5" s="24">
        <v>3.7807439999999999</v>
      </c>
      <c r="K5" s="24">
        <v>9.9012659999999997</v>
      </c>
      <c r="L5" s="24">
        <f>SUM(I5:K5)</f>
        <v>22.095799</v>
      </c>
      <c r="M5" s="25">
        <v>100.2619</v>
      </c>
      <c r="N5" s="26">
        <f>H5</f>
        <v>1.3116639999999999</v>
      </c>
      <c r="O5" s="27">
        <f>ROUND((L5*M5)/1000,6)</f>
        <v>2.2153670000000001</v>
      </c>
      <c r="P5" s="28">
        <f>N5+O5</f>
        <v>3.527031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8.4137889999999995</v>
      </c>
      <c r="J6" s="24">
        <v>3.7807439999999999</v>
      </c>
      <c r="K6" s="24">
        <v>9.9012659999999997</v>
      </c>
      <c r="L6" s="24">
        <f>SUM(I6:K6)</f>
        <v>22.095799</v>
      </c>
      <c r="M6" s="25">
        <v>100.2619</v>
      </c>
      <c r="N6" s="27">
        <f>H6</f>
        <v>1.20461</v>
      </c>
      <c r="O6" s="27">
        <f>ROUND((L6*M6)/1000,6)</f>
        <v>2.2153670000000001</v>
      </c>
      <c r="P6" s="28">
        <f>N6+O6</f>
        <v>3.4199770000000003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8.4137889999999995</v>
      </c>
      <c r="J7" s="24">
        <v>3.7807439999999999</v>
      </c>
      <c r="K7" s="24">
        <v>9.9012659999999997</v>
      </c>
      <c r="L7" s="24">
        <f>SUM(I7:K7)</f>
        <v>22.095799</v>
      </c>
      <c r="M7" s="25">
        <v>100.2619</v>
      </c>
      <c r="N7" s="27">
        <f>H7</f>
        <v>1.0707530000000001</v>
      </c>
      <c r="O7" s="27">
        <f>ROUND((L7*M7)/1000,6)</f>
        <v>2.2153670000000001</v>
      </c>
      <c r="P7" s="28">
        <f>N7+O7</f>
        <v>3.2861200000000004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47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9.8182349999999996</v>
      </c>
      <c r="J5" s="24">
        <v>3.7807439999999999</v>
      </c>
      <c r="K5" s="24">
        <v>9.9012659999999997</v>
      </c>
      <c r="L5" s="24">
        <f>SUM(I5:K5)</f>
        <v>23.500245</v>
      </c>
      <c r="M5" s="25">
        <v>100.2619</v>
      </c>
      <c r="N5" s="26">
        <f>H5</f>
        <v>1.3116639999999999</v>
      </c>
      <c r="O5" s="27">
        <f>ROUND((L5*M5)/1000,6)</f>
        <v>2.356179</v>
      </c>
      <c r="P5" s="28">
        <f>N5+O5</f>
        <v>3.667843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9.8182349999999996</v>
      </c>
      <c r="J6" s="24">
        <v>3.7807439999999999</v>
      </c>
      <c r="K6" s="24">
        <v>9.9012659999999997</v>
      </c>
      <c r="L6" s="24">
        <f>SUM(I6:K6)</f>
        <v>23.500245</v>
      </c>
      <c r="M6" s="25">
        <v>100.2619</v>
      </c>
      <c r="N6" s="27">
        <f>H6</f>
        <v>1.20461</v>
      </c>
      <c r="O6" s="27">
        <f>ROUND((L6*M6)/1000,6)</f>
        <v>2.356179</v>
      </c>
      <c r="P6" s="28">
        <f>N6+O6</f>
        <v>3.5607889999999998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9.8182349999999996</v>
      </c>
      <c r="J7" s="24">
        <v>3.7807439999999999</v>
      </c>
      <c r="K7" s="24">
        <v>9.9012659999999997</v>
      </c>
      <c r="L7" s="24">
        <f>SUM(I7:K7)</f>
        <v>23.500245</v>
      </c>
      <c r="M7" s="25">
        <v>100.2619</v>
      </c>
      <c r="N7" s="27">
        <f>H7</f>
        <v>1.0707530000000001</v>
      </c>
      <c r="O7" s="27">
        <f>ROUND((L7*M7)/1000,6)</f>
        <v>2.356179</v>
      </c>
      <c r="P7" s="28">
        <f>N7+O7</f>
        <v>3.4269319999999999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49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workbookViewId="0">
      <selection sqref="A1:XFD1048576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10.707288</v>
      </c>
      <c r="J5" s="24">
        <v>3.7807439999999999</v>
      </c>
      <c r="K5" s="24">
        <v>9.9012659999999997</v>
      </c>
      <c r="L5" s="24">
        <f>SUM(I5:K5)</f>
        <v>24.389298</v>
      </c>
      <c r="M5" s="25">
        <v>100.2619</v>
      </c>
      <c r="N5" s="26">
        <f>H5</f>
        <v>1.3116639999999999</v>
      </c>
      <c r="O5" s="27">
        <f>ROUND((L5*M5)/1000,6)</f>
        <v>2.4453170000000002</v>
      </c>
      <c r="P5" s="28">
        <f>N5+O5</f>
        <v>3.7569810000000001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10.707288</v>
      </c>
      <c r="J6" s="24">
        <v>3.7807439999999999</v>
      </c>
      <c r="K6" s="24">
        <v>9.9012659999999997</v>
      </c>
      <c r="L6" s="24">
        <f>SUM(I6:K6)</f>
        <v>24.389298</v>
      </c>
      <c r="M6" s="25">
        <v>100.2619</v>
      </c>
      <c r="N6" s="27">
        <f>H6</f>
        <v>1.20461</v>
      </c>
      <c r="O6" s="27">
        <f>ROUND((L6*M6)/1000,6)</f>
        <v>2.4453170000000002</v>
      </c>
      <c r="P6" s="28">
        <f>N6+O6</f>
        <v>3.6499269999999999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10.707288</v>
      </c>
      <c r="J7" s="24">
        <v>3.7807439999999999</v>
      </c>
      <c r="K7" s="24">
        <v>9.9012659999999997</v>
      </c>
      <c r="L7" s="24">
        <f>SUM(I7:K7)</f>
        <v>24.389298</v>
      </c>
      <c r="M7" s="25">
        <v>100.2619</v>
      </c>
      <c r="N7" s="27">
        <f>H7</f>
        <v>1.0707530000000001</v>
      </c>
      <c r="O7" s="27">
        <f>ROUND((L7*M7)/1000,6)</f>
        <v>2.4453170000000002</v>
      </c>
      <c r="P7" s="28">
        <f>N7+O7</f>
        <v>3.51607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51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J14" sqref="J14"/>
    </sheetView>
  </sheetViews>
  <sheetFormatPr defaultColWidth="9.140625" defaultRowHeight="12"/>
  <cols>
    <col min="1" max="1" width="8.28515625" style="2" customWidth="1"/>
    <col min="2" max="2" width="11.7109375" style="2" bestFit="1" customWidth="1"/>
    <col min="3" max="3" width="12" style="2" bestFit="1" customWidth="1"/>
    <col min="4" max="4" width="11.85546875" style="2" customWidth="1"/>
    <col min="5" max="5" width="12" style="2" customWidth="1"/>
    <col min="6" max="6" width="10.7109375" style="2" customWidth="1"/>
    <col min="7" max="7" width="9.85546875" style="2" bestFit="1" customWidth="1"/>
    <col min="8" max="8" width="11.140625" style="2" customWidth="1"/>
    <col min="9" max="9" width="11.5703125" style="2" customWidth="1"/>
    <col min="10" max="10" width="9.5703125" style="2" customWidth="1"/>
    <col min="11" max="11" width="17.42578125" style="2" bestFit="1" customWidth="1"/>
    <col min="12" max="12" width="8.7109375" style="4" bestFit="1" customWidth="1"/>
    <col min="13" max="13" width="10.140625" style="2" customWidth="1"/>
    <col min="14" max="16" width="9.5703125" style="2" customWidth="1"/>
    <col min="17" max="17" width="15.42578125" style="1" bestFit="1" customWidth="1"/>
    <col min="18" max="19" width="9.7109375" style="1" bestFit="1" customWidth="1"/>
    <col min="20" max="20" width="9.85546875" style="1" bestFit="1" customWidth="1"/>
    <col min="21" max="16384" width="9.140625" style="1"/>
  </cols>
  <sheetData>
    <row r="1" spans="1:20" ht="18.75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51" customHeight="1">
      <c r="D2" s="45" t="s">
        <v>21</v>
      </c>
      <c r="E2" s="45"/>
      <c r="H2" s="3" t="s">
        <v>20</v>
      </c>
    </row>
    <row r="3" spans="1:20" ht="18.75">
      <c r="A3" s="46" t="s">
        <v>16</v>
      </c>
      <c r="B3" s="47"/>
      <c r="C3" s="48"/>
      <c r="D3" s="49" t="s">
        <v>0</v>
      </c>
      <c r="E3" s="50"/>
      <c r="F3" s="5" t="s">
        <v>1</v>
      </c>
      <c r="G3" s="6" t="s">
        <v>2</v>
      </c>
      <c r="H3" s="7" t="s">
        <v>3</v>
      </c>
      <c r="I3" s="51"/>
      <c r="J3" s="51"/>
      <c r="K3" s="51"/>
      <c r="L3" s="52"/>
      <c r="M3" s="8"/>
      <c r="N3" s="53" t="s">
        <v>4</v>
      </c>
      <c r="O3" s="54"/>
      <c r="P3" s="55"/>
    </row>
    <row r="4" spans="1:20" ht="45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24</v>
      </c>
      <c r="K4" s="12" t="s">
        <v>25</v>
      </c>
      <c r="L4" s="14" t="s">
        <v>12</v>
      </c>
      <c r="M4" s="15" t="s">
        <v>26</v>
      </c>
      <c r="N4" s="16" t="s">
        <v>10</v>
      </c>
      <c r="O4" s="17" t="s">
        <v>13</v>
      </c>
      <c r="P4" s="17" t="s">
        <v>27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7.45</v>
      </c>
      <c r="F5" s="21">
        <v>36</v>
      </c>
      <c r="G5" s="22">
        <f>D5+E5+F5</f>
        <v>73.45</v>
      </c>
      <c r="H5" s="23">
        <v>1.3116639999999999</v>
      </c>
      <c r="I5" s="24">
        <v>10.733058</v>
      </c>
      <c r="J5" s="24">
        <v>3.7807439999999999</v>
      </c>
      <c r="K5" s="24">
        <v>9.9012659999999997</v>
      </c>
      <c r="L5" s="24">
        <f>SUM(I5:K5)</f>
        <v>24.415067999999998</v>
      </c>
      <c r="M5" s="25">
        <v>100.2619</v>
      </c>
      <c r="N5" s="26">
        <f>H5</f>
        <v>1.3116639999999999</v>
      </c>
      <c r="O5" s="27">
        <f>ROUND((L5*M5)/1000,6)</f>
        <v>2.4479009999999999</v>
      </c>
      <c r="P5" s="28">
        <f>N5+O5</f>
        <v>3.7595649999999998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7.45</v>
      </c>
      <c r="F6" s="21">
        <v>36</v>
      </c>
      <c r="G6" s="22">
        <f t="shared" ref="G6:G7" si="0">D6+E6+F6</f>
        <v>73.45</v>
      </c>
      <c r="H6" s="23">
        <v>1.20461</v>
      </c>
      <c r="I6" s="24">
        <v>10.733058</v>
      </c>
      <c r="J6" s="24">
        <v>3.7807439999999999</v>
      </c>
      <c r="K6" s="24">
        <v>9.9012659999999997</v>
      </c>
      <c r="L6" s="24">
        <f>SUM(I6:K6)</f>
        <v>24.415067999999998</v>
      </c>
      <c r="M6" s="25">
        <v>100.2619</v>
      </c>
      <c r="N6" s="27">
        <f>H6</f>
        <v>1.20461</v>
      </c>
      <c r="O6" s="27">
        <f>ROUND((L6*M6)/1000,6)</f>
        <v>2.4479009999999999</v>
      </c>
      <c r="P6" s="28">
        <f>N6+O6</f>
        <v>3.6525109999999996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7.45</v>
      </c>
      <c r="F7" s="21">
        <v>36</v>
      </c>
      <c r="G7" s="22">
        <f t="shared" si="0"/>
        <v>73.45</v>
      </c>
      <c r="H7" s="23">
        <v>1.0707530000000001</v>
      </c>
      <c r="I7" s="24">
        <v>10.733058</v>
      </c>
      <c r="J7" s="24">
        <v>3.7807439999999999</v>
      </c>
      <c r="K7" s="24">
        <v>9.9012659999999997</v>
      </c>
      <c r="L7" s="24">
        <f>SUM(I7:K7)</f>
        <v>24.415067999999998</v>
      </c>
      <c r="M7" s="25">
        <v>100.2619</v>
      </c>
      <c r="N7" s="27">
        <f>H7</f>
        <v>1.0707530000000001</v>
      </c>
      <c r="O7" s="27">
        <f>ROUND((L7*M7)/1000,6)</f>
        <v>2.4479009999999999</v>
      </c>
      <c r="P7" s="28">
        <f>N7+O7</f>
        <v>3.5186539999999997</v>
      </c>
      <c r="Q7" s="29"/>
      <c r="S7" s="30"/>
      <c r="T7" s="32"/>
    </row>
    <row r="8" spans="1:20">
      <c r="D8" s="43" t="s">
        <v>30</v>
      </c>
      <c r="E8" s="43"/>
      <c r="F8" s="2" t="s">
        <v>22</v>
      </c>
      <c r="H8" s="2" t="s">
        <v>31</v>
      </c>
      <c r="I8" s="2" t="s">
        <v>53</v>
      </c>
      <c r="J8" s="33"/>
      <c r="K8" s="33" t="s">
        <v>28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1.25">
      <c r="I17" s="40"/>
      <c r="L17" s="4"/>
    </row>
    <row r="18" spans="9:12" s="2" customFormat="1" ht="11.25">
      <c r="I18" s="42"/>
      <c r="L18" s="4"/>
    </row>
    <row r="19" spans="9:12" s="2" customFormat="1" ht="11.25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</vt:vector>
  </TitlesOfParts>
  <Company>CPL Concordia Soc. Coop.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Moira_I</cp:lastModifiedBy>
  <dcterms:created xsi:type="dcterms:W3CDTF">2017-01-04T12:33:55Z</dcterms:created>
  <dcterms:modified xsi:type="dcterms:W3CDTF">2023-12-28T09:01:42Z</dcterms:modified>
</cp:coreProperties>
</file>