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server\NU\Cliente\COSEV SERVIZI\COMPLIANCE REGOLATORIA\TARIFFE\Tariffe 2022\"/>
    </mc:Choice>
  </mc:AlternateContent>
  <xr:revisionPtr revIDLastSave="0" documentId="13_ncr:1_{B3506660-E144-4619-8E04-512E0EF70A1D}" xr6:coauthVersionLast="47" xr6:coauthVersionMax="47" xr10:uidLastSave="{00000000-0000-0000-0000-000000000000}"/>
  <bookViews>
    <workbookView xWindow="-120" yWindow="-120" windowWidth="29040" windowHeight="15840" tabRatio="759" activeTab="11" xr2:uid="{00000000-000D-0000-FFFF-FFFF00000000}"/>
  </bookViews>
  <sheets>
    <sheet name="gennaio 2022" sheetId="2" r:id="rId1"/>
    <sheet name="febbraio 2022" sheetId="3" r:id="rId2"/>
    <sheet name="marzo 2022" sheetId="5" r:id="rId3"/>
    <sheet name="aprile 2022" sheetId="6" r:id="rId4"/>
    <sheet name="maggio 2022" sheetId="7" r:id="rId5"/>
    <sheet name="giugno 2022" sheetId="8" r:id="rId6"/>
    <sheet name="luglio 2022" sheetId="9" r:id="rId7"/>
    <sheet name="agosto 2022" sheetId="10" r:id="rId8"/>
    <sheet name="settembre 2022" sheetId="11" r:id="rId9"/>
    <sheet name="ottobre 2022" sheetId="12" r:id="rId10"/>
    <sheet name="novembre 2022" sheetId="13" r:id="rId11"/>
    <sheet name="dicembre 2022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4" l="1"/>
  <c r="N7" i="14"/>
  <c r="P7" i="14" s="1"/>
  <c r="L7" i="14"/>
  <c r="G7" i="14"/>
  <c r="N6" i="14"/>
  <c r="L6" i="14"/>
  <c r="O6" i="14" s="1"/>
  <c r="P6" i="14" s="1"/>
  <c r="G6" i="14"/>
  <c r="N5" i="14"/>
  <c r="L5" i="14"/>
  <c r="O5" i="14" s="1"/>
  <c r="P5" i="14" s="1"/>
  <c r="G5" i="14"/>
  <c r="N7" i="13"/>
  <c r="L7" i="13"/>
  <c r="O7" i="13" s="1"/>
  <c r="G7" i="13"/>
  <c r="N6" i="13"/>
  <c r="L6" i="13"/>
  <c r="O6" i="13" s="1"/>
  <c r="P6" i="13" s="1"/>
  <c r="G6" i="13"/>
  <c r="N5" i="13"/>
  <c r="L5" i="13"/>
  <c r="O5" i="13" s="1"/>
  <c r="P5" i="13" s="1"/>
  <c r="G5" i="13"/>
  <c r="N7" i="12"/>
  <c r="L7" i="12"/>
  <c r="O7" i="12" s="1"/>
  <c r="G7" i="12"/>
  <c r="O6" i="12"/>
  <c r="P6" i="12" s="1"/>
  <c r="N6" i="12"/>
  <c r="L6" i="12"/>
  <c r="G6" i="12"/>
  <c r="N5" i="12"/>
  <c r="L5" i="12"/>
  <c r="O5" i="12" s="1"/>
  <c r="P5" i="12" s="1"/>
  <c r="G5" i="12"/>
  <c r="N7" i="11"/>
  <c r="L7" i="11"/>
  <c r="O7" i="11" s="1"/>
  <c r="P7" i="11" s="1"/>
  <c r="G7" i="11"/>
  <c r="N6" i="11"/>
  <c r="L6" i="11"/>
  <c r="O6" i="11" s="1"/>
  <c r="G6" i="11"/>
  <c r="N5" i="11"/>
  <c r="L5" i="11"/>
  <c r="O5" i="11" s="1"/>
  <c r="G5" i="11"/>
  <c r="N7" i="10"/>
  <c r="L7" i="10"/>
  <c r="O7" i="10" s="1"/>
  <c r="P7" i="10" s="1"/>
  <c r="G7" i="10"/>
  <c r="N6" i="10"/>
  <c r="L6" i="10"/>
  <c r="O6" i="10" s="1"/>
  <c r="P6" i="10" s="1"/>
  <c r="G6" i="10"/>
  <c r="N5" i="10"/>
  <c r="L5" i="10"/>
  <c r="O5" i="10" s="1"/>
  <c r="G5" i="10"/>
  <c r="N7" i="9"/>
  <c r="L7" i="9"/>
  <c r="O7" i="9" s="1"/>
  <c r="P7" i="9" s="1"/>
  <c r="G7" i="9"/>
  <c r="N6" i="9"/>
  <c r="L6" i="9"/>
  <c r="O6" i="9" s="1"/>
  <c r="G6" i="9"/>
  <c r="N5" i="9"/>
  <c r="L5" i="9"/>
  <c r="O5" i="9" s="1"/>
  <c r="G5" i="9"/>
  <c r="N7" i="8"/>
  <c r="L7" i="8"/>
  <c r="O7" i="8" s="1"/>
  <c r="P7" i="8" s="1"/>
  <c r="G7" i="8"/>
  <c r="N6" i="8"/>
  <c r="L6" i="8"/>
  <c r="O6" i="8" s="1"/>
  <c r="P6" i="8" s="1"/>
  <c r="G6" i="8"/>
  <c r="N5" i="8"/>
  <c r="L5" i="8"/>
  <c r="O5" i="8" s="1"/>
  <c r="G5" i="8"/>
  <c r="N7" i="7"/>
  <c r="L7" i="7"/>
  <c r="O7" i="7" s="1"/>
  <c r="P7" i="7" s="1"/>
  <c r="G7" i="7"/>
  <c r="N6" i="7"/>
  <c r="L6" i="7"/>
  <c r="O6" i="7" s="1"/>
  <c r="G6" i="7"/>
  <c r="N5" i="7"/>
  <c r="L5" i="7"/>
  <c r="O5" i="7" s="1"/>
  <c r="G5" i="7"/>
  <c r="N7" i="6"/>
  <c r="L7" i="6"/>
  <c r="O7" i="6" s="1"/>
  <c r="G7" i="6"/>
  <c r="N6" i="6"/>
  <c r="L6" i="6"/>
  <c r="O6" i="6" s="1"/>
  <c r="P6" i="6" s="1"/>
  <c r="G6" i="6"/>
  <c r="N5" i="6"/>
  <c r="L5" i="6"/>
  <c r="O5" i="6" s="1"/>
  <c r="P5" i="6" s="1"/>
  <c r="G5" i="6"/>
  <c r="P5" i="9" l="1"/>
  <c r="P5" i="11"/>
  <c r="P7" i="12"/>
  <c r="P7" i="13"/>
  <c r="P5" i="7"/>
  <c r="P7" i="6"/>
  <c r="P6" i="11"/>
  <c r="P5" i="10"/>
  <c r="P6" i="9"/>
  <c r="P5" i="8"/>
  <c r="P6" i="7"/>
  <c r="N7" i="5" l="1"/>
  <c r="L7" i="5"/>
  <c r="O7" i="5" s="1"/>
  <c r="G7" i="5"/>
  <c r="N6" i="5"/>
  <c r="L6" i="5"/>
  <c r="O6" i="5" s="1"/>
  <c r="G6" i="5"/>
  <c r="N5" i="5"/>
  <c r="L5" i="5"/>
  <c r="O5" i="5" s="1"/>
  <c r="G5" i="5"/>
  <c r="N7" i="3"/>
  <c r="L7" i="3"/>
  <c r="O7" i="3" s="1"/>
  <c r="G7" i="3"/>
  <c r="N6" i="3"/>
  <c r="L6" i="3"/>
  <c r="O6" i="3" s="1"/>
  <c r="G6" i="3"/>
  <c r="N5" i="3"/>
  <c r="L5" i="3"/>
  <c r="O5" i="3" s="1"/>
  <c r="G5" i="3"/>
  <c r="P5" i="5" l="1"/>
  <c r="P6" i="5"/>
  <c r="P7" i="5"/>
  <c r="P5" i="3"/>
  <c r="P6" i="3"/>
  <c r="P7" i="3"/>
  <c r="L5" i="2" l="1"/>
  <c r="G5" i="2" l="1"/>
  <c r="N5" i="2" l="1"/>
  <c r="O5" i="2"/>
  <c r="P5" i="2" l="1"/>
  <c r="N7" i="2" l="1"/>
  <c r="L7" i="2"/>
  <c r="O7" i="2" s="1"/>
  <c r="G7" i="2"/>
  <c r="N6" i="2"/>
  <c r="L6" i="2"/>
  <c r="O6" i="2" s="1"/>
  <c r="G6" i="2"/>
  <c r="P7" i="2" l="1"/>
  <c r="P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3E07413A-3CC6-4001-92F9-F9FE56BD931F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D8D1CFBD-6266-497D-8FE8-DCA4746F65E1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1A255542-A160-4815-A824-A53C8842CF5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986207D3-5496-4285-894F-5ECA228F789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9192BCF3-3391-49D0-A653-51BAE21CB968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424FD65E-53F3-475F-A317-CCD89054615D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37CB1C8F-178F-4712-8BFA-676542CF938A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E088CA3F-B5DD-47AB-AED6-59A8E691D2DC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584123B2-1458-4727-911A-4CB4DEC87925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sharedStrings.xml><?xml version="1.0" encoding="utf-8"?>
<sst xmlns="http://schemas.openxmlformats.org/spreadsheetml/2006/main" count="444" uniqueCount="45">
  <si>
    <t>DISTRIBUZIONE</t>
  </si>
  <si>
    <t>VENDITA</t>
  </si>
  <si>
    <t>QF TOTALE</t>
  </si>
  <si>
    <t>DISTRIB.</t>
  </si>
  <si>
    <t>TARIFFA FINALE</t>
  </si>
  <si>
    <t>Scaglione</t>
  </si>
  <si>
    <t>Min di scaglione
(Smc)</t>
  </si>
  <si>
    <t>Max di scaglione
(Smc)</t>
  </si>
  <si>
    <t>QVD
 (€/cl/a)</t>
  </si>
  <si>
    <t>QF Tot
 (€/cl/a)</t>
  </si>
  <si>
    <t>Q. variabile Distribuzione
(€/Smc)</t>
  </si>
  <si>
    <t>QEPROPMC (€/GJ)</t>
  </si>
  <si>
    <r>
      <t>ACC</t>
    </r>
    <r>
      <rPr>
        <vertAlign val="subscript"/>
        <sz val="8"/>
        <rFont val="Times New Roman"/>
        <family val="1"/>
      </rPr>
      <t>1/01/2009</t>
    </r>
    <r>
      <rPr>
        <sz val="8"/>
        <rFont val="Times New Roman"/>
        <family val="1"/>
      </rPr>
      <t xml:space="preserve"> (€/GJ)</t>
    </r>
  </si>
  <si>
    <t>CMP
(€/GJ)</t>
  </si>
  <si>
    <r>
      <t>PCS
(MJ/m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</si>
  <si>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CMP (€/Smc)</t>
  </si>
  <si>
    <t>infinito</t>
  </si>
  <si>
    <t xml:space="preserve"> </t>
  </si>
  <si>
    <t>COSEV SERVIZI</t>
  </si>
  <si>
    <t>QF Dis - ot1
 (€/cl/a)</t>
  </si>
  <si>
    <t>QF Mis - t1 mis
 (€/cl/a)</t>
  </si>
  <si>
    <r>
      <t>Tv</t>
    </r>
    <r>
      <rPr>
        <sz val="8"/>
        <rFont val="Times New Roman"/>
        <family val="1"/>
      </rPr>
      <t xml:space="preserve">  (€/Smc)</t>
    </r>
  </si>
  <si>
    <t>Q. variabile Distribuzione - ot3
(€/Smc)</t>
  </si>
  <si>
    <t>Non applicata in base alla delibera 252/2017</t>
  </si>
  <si>
    <t>Non applicate in base alla delibera 252/2017</t>
  </si>
  <si>
    <r>
      <t>QTCA</t>
    </r>
    <r>
      <rPr>
        <vertAlign val="subscript"/>
        <sz val="8"/>
        <rFont val="Times New Roman"/>
        <family val="1"/>
      </rPr>
      <t xml:space="preserve">1/01/2019 </t>
    </r>
    <r>
      <rPr>
        <sz val="8"/>
        <rFont val="Times New Roman"/>
        <family val="1"/>
      </rPr>
      <t>(€/GJ)</t>
    </r>
  </si>
  <si>
    <t>Art 25.1 TIVG</t>
  </si>
  <si>
    <t>TARIFFE FORNITURA DECORRENZA 01/01/2022- valori ARERA</t>
  </si>
  <si>
    <t>Del. 620/2021</t>
  </si>
  <si>
    <t>Del 627/2021</t>
  </si>
  <si>
    <t>Comunicato 29/12/2021</t>
  </si>
  <si>
    <t>Del 28/2022</t>
  </si>
  <si>
    <t>TARIFFE FORNITURA DECORRENZA 01/02/2022- valori ARERA</t>
  </si>
  <si>
    <t>TARIFFE FORNITURA DECORRENZA 01/03/2022- valori ARERA</t>
  </si>
  <si>
    <t>Del 66/2022</t>
  </si>
  <si>
    <t>TARIFFE FORNITURA DECORRENZA 01/04/2022- valori ARERA</t>
  </si>
  <si>
    <t>Del 142/2022</t>
  </si>
  <si>
    <t>Del 186/2022</t>
  </si>
  <si>
    <t>Del 625/2022</t>
  </si>
  <si>
    <t>Del 530/2022</t>
  </si>
  <si>
    <t>Del 451/2022</t>
  </si>
  <si>
    <t>Del 407/2022</t>
  </si>
  <si>
    <t>Del 361/2022</t>
  </si>
  <si>
    <t>Del 286/2022</t>
  </si>
  <si>
    <t>Del 224/2022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</si>
</sst>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-* #,##0.0000_-;\-* #,##0.0000_-;_-* &quot;-&quot;_-;_-@_-"/>
    <numFmt numFmtId="165" formatCode="0.000000_ ;\-0.000000\ "/>
    <numFmt numFmtId="166" formatCode="#,##0.00_ ;\-#,##0.00\ "/>
    <numFmt numFmtId="167" formatCode="0.00_ ;\-0.00\ "/>
    <numFmt numFmtId="168" formatCode="_-* #,##0.000000_-;\-* #,##0.000000_-;_-* &quot;-&quot;_-;_-@_-"/>
    <numFmt numFmtId="169" formatCode="_-* #,##0.0000_-;\-* #,##0.0000_-;_-* &quot;-&quot;????_-;_-@_-"/>
    <numFmt numFmtId="170" formatCode="0.0000000"/>
    <numFmt numFmtId="171" formatCode="0.0%"/>
    <numFmt numFmtId="172" formatCode="_-* #,##0.00_-;\-* #,##0.00_-;_-* &quot;-&quot;_-;_-@_-"/>
    <numFmt numFmtId="173" formatCode="_-* #,##0.000000_-;\-* #,##0.000000_-;_-* &quot;-&quot;????_-;_-@_-"/>
    <numFmt numFmtId="174" formatCode="0.0000"/>
  </numFmts>
  <fonts count="12">
    <font>
      <sz val="9"/>
      <name val="Geneva"/>
    </font>
    <font>
      <sz val="9"/>
      <name val="Geneva"/>
    </font>
    <font>
      <b/>
      <sz val="14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>
      <protection hidden="1"/>
    </xf>
    <xf numFmtId="164" fontId="3" fillId="0" borderId="0" xfId="1" applyNumberFormat="1" applyFont="1" applyProtection="1">
      <protection hidden="1"/>
    </xf>
    <xf numFmtId="165" fontId="4" fillId="4" borderId="4" xfId="1" applyNumberFormat="1" applyFont="1" applyFill="1" applyBorder="1" applyAlignment="1" applyProtection="1">
      <alignment horizontal="center" vertical="center"/>
      <protection hidden="1"/>
    </xf>
    <xf numFmtId="49" fontId="4" fillId="5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6" borderId="2" xfId="0" applyNumberFormat="1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4" xfId="1" applyNumberFormat="1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Fill="1" applyBorder="1" applyAlignment="1" applyProtection="1">
      <alignment horizontal="right" vertical="center"/>
      <protection hidden="1"/>
    </xf>
    <xf numFmtId="41" fontId="3" fillId="0" borderId="4" xfId="1" applyFont="1" applyFill="1" applyBorder="1" applyAlignment="1" applyProtection="1">
      <alignment horizontal="right" vertical="center"/>
      <protection hidden="1"/>
    </xf>
    <xf numFmtId="166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3" fillId="4" borderId="4" xfId="1" applyNumberFormat="1" applyFont="1" applyFill="1" applyBorder="1" applyAlignment="1" applyProtection="1">
      <alignment horizontal="center" vertical="center"/>
      <protection hidden="1"/>
    </xf>
    <xf numFmtId="166" fontId="4" fillId="5" borderId="1" xfId="0" applyNumberFormat="1" applyFont="1" applyFill="1" applyBorder="1" applyAlignment="1" applyProtection="1">
      <alignment horizontal="center" vertical="center"/>
      <protection hidden="1"/>
    </xf>
    <xf numFmtId="165" fontId="3" fillId="3" borderId="4" xfId="1" applyNumberFormat="1" applyFont="1" applyFill="1" applyBorder="1" applyAlignment="1" applyProtection="1">
      <alignment horizontal="right" vertical="center"/>
      <protection hidden="1"/>
    </xf>
    <xf numFmtId="165" fontId="3" fillId="4" borderId="4" xfId="1" applyNumberFormat="1" applyFont="1" applyFill="1" applyBorder="1" applyAlignment="1" applyProtection="1">
      <alignment horizontal="center" vertical="center"/>
      <protection hidden="1"/>
    </xf>
    <xf numFmtId="165" fontId="3" fillId="5" borderId="4" xfId="0" applyNumberFormat="1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8" fontId="3" fillId="5" borderId="4" xfId="1" applyNumberFormat="1" applyFont="1" applyFill="1" applyBorder="1" applyAlignment="1" applyProtection="1">
      <alignment horizontal="center"/>
      <protection hidden="1"/>
    </xf>
    <xf numFmtId="41" fontId="0" fillId="0" borderId="0" xfId="0" applyNumberFormat="1" applyFont="1"/>
    <xf numFmtId="164" fontId="0" fillId="0" borderId="0" xfId="0" applyNumberFormat="1" applyFont="1"/>
    <xf numFmtId="169" fontId="0" fillId="0" borderId="0" xfId="0" applyNumberFormat="1"/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4" fontId="3" fillId="0" borderId="0" xfId="1" applyNumberFormat="1" applyFont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170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71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41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72" fontId="3" fillId="0" borderId="0" xfId="0" applyNumberFormat="1" applyFont="1" applyProtection="1">
      <protection hidden="1"/>
    </xf>
    <xf numFmtId="173" fontId="0" fillId="0" borderId="0" xfId="0" applyNumberFormat="1"/>
    <xf numFmtId="174" fontId="3" fillId="6" borderId="3" xfId="0" applyNumberFormat="1" applyFont="1" applyFill="1" applyBorder="1" applyProtection="1">
      <protection hidden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0" fontId="3" fillId="0" borderId="0" xfId="2" quotePrefix="1" applyNumberFormat="1" applyFont="1" applyProtection="1"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left" vertical="center"/>
      <protection hidden="1"/>
    </xf>
    <xf numFmtId="49" fontId="2" fillId="2" borderId="2" xfId="0" applyNumberFormat="1" applyFont="1" applyFill="1" applyBorder="1" applyAlignment="1" applyProtection="1">
      <alignment horizontal="left" vertical="center"/>
      <protection hidden="1"/>
    </xf>
    <xf numFmtId="49" fontId="2" fillId="2" borderId="3" xfId="0" applyNumberFormat="1" applyFont="1" applyFill="1" applyBorder="1" applyAlignment="1" applyProtection="1">
      <alignment horizontal="left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3" xfId="0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 applyProtection="1">
      <alignment horizontal="center" vertical="center"/>
      <protection hidden="1"/>
    </xf>
    <xf numFmtId="49" fontId="4" fillId="5" borderId="2" xfId="0" applyNumberFormat="1" applyFont="1" applyFill="1" applyBorder="1" applyAlignment="1" applyProtection="1">
      <alignment horizontal="center" vertical="center"/>
      <protection hidden="1"/>
    </xf>
    <xf numFmtId="49" fontId="4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9"/>
  <sheetViews>
    <sheetView zoomScaleNormal="100" workbookViewId="0">
      <selection activeCell="E6" sqref="E6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13.155405999999999</v>
      </c>
      <c r="J5" s="23">
        <v>3.7807439999999999</v>
      </c>
      <c r="K5" s="23">
        <v>8.7482657840000009</v>
      </c>
      <c r="L5" s="23">
        <f>SUM(I5:K5)</f>
        <v>25.684415783999999</v>
      </c>
      <c r="M5" s="42">
        <v>100.2619</v>
      </c>
      <c r="N5" s="24">
        <f>H5</f>
        <v>1.3276650000000001</v>
      </c>
      <c r="O5" s="25">
        <f>ROUND((L5*M5)/1000,6)</f>
        <v>2.5751680000000001</v>
      </c>
      <c r="P5" s="26">
        <f>N5+O5</f>
        <v>3.9028330000000002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13.155405999999999</v>
      </c>
      <c r="J6" s="23">
        <v>3.7807439999999999</v>
      </c>
      <c r="K6" s="23">
        <v>8.7482657840000009</v>
      </c>
      <c r="L6" s="23">
        <f>SUM(I6:K6)</f>
        <v>25.684415783999999</v>
      </c>
      <c r="M6" s="42">
        <v>100.2619</v>
      </c>
      <c r="N6" s="25">
        <f>H6</f>
        <v>1.2193050000000001</v>
      </c>
      <c r="O6" s="25">
        <f>ROUND((L6*M6)/1000,6)</f>
        <v>2.5751680000000001</v>
      </c>
      <c r="P6" s="26">
        <f>N6+O6</f>
        <v>3.794473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13.155405999999999</v>
      </c>
      <c r="J7" s="23">
        <v>3.7807439999999999</v>
      </c>
      <c r="K7" s="23">
        <v>8.7482657840000009</v>
      </c>
      <c r="L7" s="23">
        <f>SUM(I7:K7)</f>
        <v>25.684415783999999</v>
      </c>
      <c r="M7" s="42">
        <v>100.2619</v>
      </c>
      <c r="N7" s="25">
        <f>H7</f>
        <v>1.083815</v>
      </c>
      <c r="O7" s="25">
        <f>ROUND((L7*M7)/1000,6)</f>
        <v>2.5751680000000001</v>
      </c>
      <c r="P7" s="26">
        <f>N7+O7</f>
        <v>3.6589830000000001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29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19"/>
  <sheetViews>
    <sheetView zoomScaleNormal="100" workbookViewId="0">
      <selection activeCell="D5" sqref="D5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12.459625000000001</v>
      </c>
      <c r="J5" s="23">
        <v>3.7807439999999999</v>
      </c>
      <c r="K5" s="23">
        <v>8.7482657840000009</v>
      </c>
      <c r="L5" s="23">
        <f>SUM(I5:K5)</f>
        <v>24.988634784000002</v>
      </c>
      <c r="M5" s="42">
        <v>100.2619</v>
      </c>
      <c r="N5" s="24">
        <f>H5</f>
        <v>1.3276650000000001</v>
      </c>
      <c r="O5" s="25">
        <f>ROUND((L5*M5)/1000,6)</f>
        <v>2.5054080000000001</v>
      </c>
      <c r="P5" s="26">
        <f>N5+O5</f>
        <v>3.8330730000000002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12.459625000000001</v>
      </c>
      <c r="J6" s="23">
        <v>3.7807439999999999</v>
      </c>
      <c r="K6" s="23">
        <v>8.7482657840000009</v>
      </c>
      <c r="L6" s="23">
        <f>SUM(I6:K6)</f>
        <v>24.988634784000002</v>
      </c>
      <c r="M6" s="42">
        <v>100.2619</v>
      </c>
      <c r="N6" s="25">
        <f>H6</f>
        <v>1.2193050000000001</v>
      </c>
      <c r="O6" s="25">
        <f>ROUND((L6*M6)/1000,6)</f>
        <v>2.5054080000000001</v>
      </c>
      <c r="P6" s="26">
        <f>N6+O6</f>
        <v>3.7247130000000004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12.459625000000001</v>
      </c>
      <c r="J7" s="23">
        <v>3.7807439999999999</v>
      </c>
      <c r="K7" s="23">
        <v>8.7482657840000009</v>
      </c>
      <c r="L7" s="23">
        <f>SUM(I7:K7)</f>
        <v>24.988634784000002</v>
      </c>
      <c r="M7" s="42">
        <v>100.2619</v>
      </c>
      <c r="N7" s="25">
        <f>H7</f>
        <v>1.083815</v>
      </c>
      <c r="O7" s="25">
        <f>ROUND((L7*M7)/1000,6)</f>
        <v>2.5054080000000001</v>
      </c>
      <c r="P7" s="26">
        <f>N7+O7</f>
        <v>3.5892230000000001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31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9"/>
  <sheetViews>
    <sheetView workbookViewId="0">
      <selection sqref="A1:XFD1048576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12.717321999999999</v>
      </c>
      <c r="J5" s="23">
        <v>3.7807439999999999</v>
      </c>
      <c r="K5" s="23">
        <v>8.7482657840000009</v>
      </c>
      <c r="L5" s="23">
        <f>SUM(I5:K5)</f>
        <v>25.246331783999999</v>
      </c>
      <c r="M5" s="42">
        <v>100.2619</v>
      </c>
      <c r="N5" s="24">
        <f>H5</f>
        <v>1.3276650000000001</v>
      </c>
      <c r="O5" s="25">
        <f>ROUND((L5*M5)/1000,6)</f>
        <v>2.5312450000000002</v>
      </c>
      <c r="P5" s="26">
        <f>N5+O5</f>
        <v>3.8589100000000003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12.717321999999999</v>
      </c>
      <c r="J6" s="23">
        <v>3.7807439999999999</v>
      </c>
      <c r="K6" s="23">
        <v>8.7482657840000009</v>
      </c>
      <c r="L6" s="23">
        <f>SUM(I6:K6)</f>
        <v>25.246331783999999</v>
      </c>
      <c r="M6" s="42">
        <v>100.2619</v>
      </c>
      <c r="N6" s="25">
        <f>H6</f>
        <v>1.2193050000000001</v>
      </c>
      <c r="O6" s="25">
        <f>ROUND((L6*M6)/1000,6)</f>
        <v>2.5312450000000002</v>
      </c>
      <c r="P6" s="26">
        <f>N6+O6</f>
        <v>3.7505500000000005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12.717321999999999</v>
      </c>
      <c r="J7" s="23">
        <v>3.7807439999999999</v>
      </c>
      <c r="K7" s="23">
        <v>8.7482657840000009</v>
      </c>
      <c r="L7" s="23">
        <f>SUM(I7:K7)</f>
        <v>25.246331783999999</v>
      </c>
      <c r="M7" s="42">
        <v>100.2619</v>
      </c>
      <c r="N7" s="25">
        <f>H7</f>
        <v>1.083815</v>
      </c>
      <c r="O7" s="25">
        <f>ROUND((L7*M7)/1000,6)</f>
        <v>2.5312450000000002</v>
      </c>
      <c r="P7" s="26">
        <f>N7+O7</f>
        <v>3.6150600000000002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34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40D7-D6BF-45B9-945E-BA28E94B846B}">
  <sheetPr>
    <tabColor rgb="FF92D050"/>
  </sheetPr>
  <dimension ref="A1:T19"/>
  <sheetViews>
    <sheetView workbookViewId="0">
      <selection activeCell="I15" sqref="I15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15.101015</v>
      </c>
      <c r="J5" s="23">
        <v>3.7807439999999999</v>
      </c>
      <c r="K5" s="23">
        <v>8.7482657840000009</v>
      </c>
      <c r="L5" s="23">
        <f>SUM(I5:K5)</f>
        <v>27.630024784</v>
      </c>
      <c r="M5" s="42">
        <v>100.2619</v>
      </c>
      <c r="N5" s="24">
        <f>H5</f>
        <v>1.3276650000000001</v>
      </c>
      <c r="O5" s="25">
        <f>ROUND((L5*M5)/1000,6)</f>
        <v>2.7702390000000001</v>
      </c>
      <c r="P5" s="26">
        <f>N5+O5</f>
        <v>4.0979039999999998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15.101015</v>
      </c>
      <c r="J6" s="23">
        <v>3.7807439999999999</v>
      </c>
      <c r="K6" s="23">
        <v>8.7482657840000009</v>
      </c>
      <c r="L6" s="23">
        <f>SUM(I6:K6)</f>
        <v>27.630024784</v>
      </c>
      <c r="M6" s="42">
        <v>100.2619</v>
      </c>
      <c r="N6" s="25">
        <f>H6</f>
        <v>1.2193050000000001</v>
      </c>
      <c r="O6" s="25">
        <f>ROUND((L6*M6)/1000,6)</f>
        <v>2.7702390000000001</v>
      </c>
      <c r="P6" s="26">
        <f>N6+O6</f>
        <v>3.9895440000000004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15.101015</v>
      </c>
      <c r="J7" s="23">
        <v>3.7807439999999999</v>
      </c>
      <c r="K7" s="23">
        <v>8.7482657840000009</v>
      </c>
      <c r="L7" s="23">
        <f>SUM(I7:K7)</f>
        <v>27.630024784</v>
      </c>
      <c r="M7" s="42">
        <v>100.2619</v>
      </c>
      <c r="N7" s="25">
        <f>H7</f>
        <v>1.083815</v>
      </c>
      <c r="O7" s="25">
        <f>ROUND((L7*M7)/1000,6)</f>
        <v>2.7702390000000001</v>
      </c>
      <c r="P7" s="26">
        <f>N7+O7</f>
        <v>3.8540540000000001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36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14C2-3423-4C6F-A70A-5907B5A2AA03}">
  <sheetPr>
    <tabColor rgb="FF92D050"/>
  </sheetPr>
  <dimension ref="A1:T19"/>
  <sheetViews>
    <sheetView workbookViewId="0">
      <selection activeCell="I8" sqref="I8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16.093146999999998</v>
      </c>
      <c r="J5" s="23">
        <v>3.7807439999999999</v>
      </c>
      <c r="K5" s="23">
        <v>8.7482657840000009</v>
      </c>
      <c r="L5" s="23">
        <f>SUM(I5:K5)</f>
        <v>28.622156783999998</v>
      </c>
      <c r="M5" s="42">
        <v>100.2619</v>
      </c>
      <c r="N5" s="24">
        <f>H5</f>
        <v>1.3276650000000001</v>
      </c>
      <c r="O5" s="25">
        <f>ROUND((L5*M5)/1000,6)</f>
        <v>2.8697119999999998</v>
      </c>
      <c r="P5" s="26">
        <f>N5+O5</f>
        <v>4.1973769999999995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16.093146999999998</v>
      </c>
      <c r="J6" s="23">
        <v>3.7807439999999999</v>
      </c>
      <c r="K6" s="23">
        <v>8.7482657840000009</v>
      </c>
      <c r="L6" s="23">
        <f>SUM(I6:K6)</f>
        <v>28.622156783999998</v>
      </c>
      <c r="M6" s="42">
        <v>100.2619</v>
      </c>
      <c r="N6" s="25">
        <f>H6</f>
        <v>1.2193050000000001</v>
      </c>
      <c r="O6" s="25">
        <f>ROUND((L6*M6)/1000,6)</f>
        <v>2.8697119999999998</v>
      </c>
      <c r="P6" s="26">
        <f>N6+O6</f>
        <v>4.0890170000000001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16.093146999999998</v>
      </c>
      <c r="J7" s="23">
        <v>3.7807439999999999</v>
      </c>
      <c r="K7" s="23">
        <v>8.7482657840000009</v>
      </c>
      <c r="L7" s="23">
        <f>SUM(I7:K7)</f>
        <v>28.622156783999998</v>
      </c>
      <c r="M7" s="42">
        <v>100.2619</v>
      </c>
      <c r="N7" s="25">
        <f>H7</f>
        <v>1.083815</v>
      </c>
      <c r="O7" s="25">
        <f>ROUND((L7*M7)/1000,6)</f>
        <v>2.8697119999999998</v>
      </c>
      <c r="P7" s="26">
        <f>N7+O7</f>
        <v>3.9535269999999998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37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29B4-270C-49D4-A81C-B0EECD5D2576}">
  <sheetPr>
    <tabColor rgb="FF92D050"/>
  </sheetPr>
  <dimension ref="A1:T19"/>
  <sheetViews>
    <sheetView workbookViewId="0">
      <selection activeCell="I5" sqref="I5:I7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14.363695</v>
      </c>
      <c r="J5" s="23">
        <v>3.7807439999999999</v>
      </c>
      <c r="K5" s="23">
        <v>8.7482657840000009</v>
      </c>
      <c r="L5" s="23">
        <f>SUM(I5:K5)</f>
        <v>26.892704783999999</v>
      </c>
      <c r="M5" s="42">
        <v>100.2619</v>
      </c>
      <c r="N5" s="24">
        <f>H5</f>
        <v>1.3276650000000001</v>
      </c>
      <c r="O5" s="25">
        <f>ROUND((L5*M5)/1000,6)</f>
        <v>2.6963140000000001</v>
      </c>
      <c r="P5" s="26">
        <f>N5+O5</f>
        <v>4.0239790000000006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14.363695</v>
      </c>
      <c r="J6" s="23">
        <v>3.7807439999999999</v>
      </c>
      <c r="K6" s="23">
        <v>8.7482657840000009</v>
      </c>
      <c r="L6" s="23">
        <f>SUM(I6:K6)</f>
        <v>26.892704783999999</v>
      </c>
      <c r="M6" s="42">
        <v>100.2619</v>
      </c>
      <c r="N6" s="25">
        <f>H6</f>
        <v>1.2193050000000001</v>
      </c>
      <c r="O6" s="25">
        <f>ROUND((L6*M6)/1000,6)</f>
        <v>2.6963140000000001</v>
      </c>
      <c r="P6" s="26">
        <f>N6+O6</f>
        <v>3.9156190000000004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14.363695</v>
      </c>
      <c r="J7" s="23">
        <v>3.7807439999999999</v>
      </c>
      <c r="K7" s="23">
        <v>8.7482657840000009</v>
      </c>
      <c r="L7" s="23">
        <f>SUM(I7:K7)</f>
        <v>26.892704783999999</v>
      </c>
      <c r="M7" s="42">
        <v>100.2619</v>
      </c>
      <c r="N7" s="25">
        <f>H7</f>
        <v>1.083815</v>
      </c>
      <c r="O7" s="25">
        <f>ROUND((L7*M7)/1000,6)</f>
        <v>2.6963140000000001</v>
      </c>
      <c r="P7" s="26">
        <f>N7+O7</f>
        <v>3.7801290000000001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44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honeticPr fontId="1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227B-7748-484E-B1A0-675EC6F18B33}">
  <sheetPr>
    <tabColor rgb="FF92D050"/>
  </sheetPr>
  <dimension ref="A1:T19"/>
  <sheetViews>
    <sheetView workbookViewId="0">
      <selection activeCell="J26" sqref="J26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13.696569</v>
      </c>
      <c r="J5" s="23">
        <v>3.7807439999999999</v>
      </c>
      <c r="K5" s="23">
        <v>8.7482657840000009</v>
      </c>
      <c r="L5" s="23">
        <f>SUM(I5:K5)</f>
        <v>26.225578784</v>
      </c>
      <c r="M5" s="42">
        <v>100.2619</v>
      </c>
      <c r="N5" s="24">
        <f>H5</f>
        <v>1.3276650000000001</v>
      </c>
      <c r="O5" s="25">
        <f>ROUND((L5*M5)/1000,6)</f>
        <v>2.629426</v>
      </c>
      <c r="P5" s="26">
        <f>N5+O5</f>
        <v>3.9570910000000001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13.696569</v>
      </c>
      <c r="J6" s="23">
        <v>3.7807439999999999</v>
      </c>
      <c r="K6" s="23">
        <v>8.7482657840000009</v>
      </c>
      <c r="L6" s="23">
        <f>SUM(I6:K6)</f>
        <v>26.225578784</v>
      </c>
      <c r="M6" s="42">
        <v>100.2619</v>
      </c>
      <c r="N6" s="25">
        <f>H6</f>
        <v>1.2193050000000001</v>
      </c>
      <c r="O6" s="25">
        <f>ROUND((L6*M6)/1000,6)</f>
        <v>2.629426</v>
      </c>
      <c r="P6" s="26">
        <f>N6+O6</f>
        <v>3.8487309999999999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13.696569</v>
      </c>
      <c r="J7" s="23">
        <v>3.7807439999999999</v>
      </c>
      <c r="K7" s="23">
        <v>8.7482657840000009</v>
      </c>
      <c r="L7" s="23">
        <f>SUM(I7:K7)</f>
        <v>26.225578784</v>
      </c>
      <c r="M7" s="42">
        <v>100.2619</v>
      </c>
      <c r="N7" s="25">
        <f>H7</f>
        <v>1.083815</v>
      </c>
      <c r="O7" s="25">
        <f>ROUND((L7*M7)/1000,6)</f>
        <v>2.629426</v>
      </c>
      <c r="P7" s="26">
        <f>N7+O7</f>
        <v>3.713241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43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A643-5422-4A20-AE33-0CAAF76D3EFD}">
  <sheetPr>
    <tabColor rgb="FF92D050"/>
  </sheetPr>
  <dimension ref="A1:T19"/>
  <sheetViews>
    <sheetView workbookViewId="0">
      <selection activeCell="K18" sqref="K18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13.529066</v>
      </c>
      <c r="J5" s="23">
        <v>3.7807439999999999</v>
      </c>
      <c r="K5" s="23">
        <v>8.7482657840000009</v>
      </c>
      <c r="L5" s="23">
        <f>SUM(I5:K5)</f>
        <v>26.058075784</v>
      </c>
      <c r="M5" s="42">
        <v>100.2619</v>
      </c>
      <c r="N5" s="24">
        <f>H5</f>
        <v>1.3276650000000001</v>
      </c>
      <c r="O5" s="25">
        <f>ROUND((L5*M5)/1000,6)</f>
        <v>2.6126320000000001</v>
      </c>
      <c r="P5" s="26">
        <f>N5+O5</f>
        <v>3.9402970000000002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13.529066</v>
      </c>
      <c r="J6" s="23">
        <v>3.7807439999999999</v>
      </c>
      <c r="K6" s="23">
        <v>8.7482657840000009</v>
      </c>
      <c r="L6" s="23">
        <f>SUM(I6:K6)</f>
        <v>26.058075784</v>
      </c>
      <c r="M6" s="42">
        <v>100.2619</v>
      </c>
      <c r="N6" s="25">
        <f>H6</f>
        <v>1.2193050000000001</v>
      </c>
      <c r="O6" s="25">
        <f>ROUND((L6*M6)/1000,6)</f>
        <v>2.6126320000000001</v>
      </c>
      <c r="P6" s="26">
        <f>N6+O6</f>
        <v>3.8319369999999999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13.529066</v>
      </c>
      <c r="J7" s="23">
        <v>3.7807439999999999</v>
      </c>
      <c r="K7" s="23">
        <v>8.7482657840000009</v>
      </c>
      <c r="L7" s="23">
        <f>SUM(I7:K7)</f>
        <v>26.058075784</v>
      </c>
      <c r="M7" s="42">
        <v>100.2619</v>
      </c>
      <c r="N7" s="25">
        <f>H7</f>
        <v>1.083815</v>
      </c>
      <c r="O7" s="25">
        <f>ROUND((L7*M7)/1000,6)</f>
        <v>2.6126320000000001</v>
      </c>
      <c r="P7" s="26">
        <f>N7+O7</f>
        <v>3.696447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42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4D94-81DB-4490-B615-68C944A19B6F}">
  <sheetPr>
    <tabColor rgb="FF92D050"/>
  </sheetPr>
  <dimension ref="A1:T19"/>
  <sheetViews>
    <sheetView workbookViewId="0">
      <selection activeCell="K19" sqref="K19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12.859055</v>
      </c>
      <c r="J5" s="23">
        <v>3.7807439999999999</v>
      </c>
      <c r="K5" s="23">
        <v>8.7482657840000009</v>
      </c>
      <c r="L5" s="23">
        <f>SUM(I5:K5)</f>
        <v>25.388064784000001</v>
      </c>
      <c r="M5" s="42">
        <v>100.2619</v>
      </c>
      <c r="N5" s="24">
        <f>H5</f>
        <v>1.3276650000000001</v>
      </c>
      <c r="O5" s="25">
        <f>ROUND((L5*M5)/1000,6)</f>
        <v>2.5454560000000002</v>
      </c>
      <c r="P5" s="26">
        <f>N5+O5</f>
        <v>3.8731210000000003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12.859055</v>
      </c>
      <c r="J6" s="23">
        <v>3.7807439999999999</v>
      </c>
      <c r="K6" s="23">
        <v>8.7482657840000009</v>
      </c>
      <c r="L6" s="23">
        <f>SUM(I6:K6)</f>
        <v>25.388064784000001</v>
      </c>
      <c r="M6" s="42">
        <v>100.2619</v>
      </c>
      <c r="N6" s="25">
        <f>H6</f>
        <v>1.2193050000000001</v>
      </c>
      <c r="O6" s="25">
        <f>ROUND((L6*M6)/1000,6)</f>
        <v>2.5454560000000002</v>
      </c>
      <c r="P6" s="26">
        <f>N6+O6</f>
        <v>3.764761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12.859055</v>
      </c>
      <c r="J7" s="23">
        <v>3.7807439999999999</v>
      </c>
      <c r="K7" s="23">
        <v>8.7482657840000009</v>
      </c>
      <c r="L7" s="23">
        <f>SUM(I7:K7)</f>
        <v>25.388064784000001</v>
      </c>
      <c r="M7" s="42">
        <v>100.2619</v>
      </c>
      <c r="N7" s="25">
        <f>H7</f>
        <v>1.083815</v>
      </c>
      <c r="O7" s="25">
        <f>ROUND((L7*M7)/1000,6)</f>
        <v>2.5454560000000002</v>
      </c>
      <c r="P7" s="26">
        <f>N7+O7</f>
        <v>3.6292710000000001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41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7117-81CA-4E16-A4A9-DA701E4B7355}">
  <sheetPr>
    <tabColor rgb="FF92D050"/>
  </sheetPr>
  <dimension ref="A1:T19"/>
  <sheetViews>
    <sheetView workbookViewId="0">
      <selection activeCell="I9" sqref="I9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12.691552</v>
      </c>
      <c r="J5" s="23">
        <v>3.7807439999999999</v>
      </c>
      <c r="K5" s="23">
        <v>8.7482657840000009</v>
      </c>
      <c r="L5" s="23">
        <f>SUM(I5:K5)</f>
        <v>25.220561784000001</v>
      </c>
      <c r="M5" s="42">
        <v>100.2619</v>
      </c>
      <c r="N5" s="24">
        <f>H5</f>
        <v>1.3276650000000001</v>
      </c>
      <c r="O5" s="25">
        <f>ROUND((L5*M5)/1000,6)</f>
        <v>2.528661</v>
      </c>
      <c r="P5" s="26">
        <f>N5+O5</f>
        <v>3.8563260000000001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12.691552</v>
      </c>
      <c r="J6" s="23">
        <v>3.7807439999999999</v>
      </c>
      <c r="K6" s="23">
        <v>8.7482657840000009</v>
      </c>
      <c r="L6" s="23">
        <f>SUM(I6:K6)</f>
        <v>25.220561784000001</v>
      </c>
      <c r="M6" s="42">
        <v>100.2619</v>
      </c>
      <c r="N6" s="25">
        <f>H6</f>
        <v>1.2193050000000001</v>
      </c>
      <c r="O6" s="25">
        <f>ROUND((L6*M6)/1000,6)</f>
        <v>2.528661</v>
      </c>
      <c r="P6" s="26">
        <f>N6+O6</f>
        <v>3.7479659999999999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12.691552</v>
      </c>
      <c r="J7" s="23">
        <v>3.7807439999999999</v>
      </c>
      <c r="K7" s="23">
        <v>8.7482657840000009</v>
      </c>
      <c r="L7" s="23">
        <f>SUM(I7:K7)</f>
        <v>25.220561784000001</v>
      </c>
      <c r="M7" s="42">
        <v>100.2619</v>
      </c>
      <c r="N7" s="25">
        <f>H7</f>
        <v>1.083815</v>
      </c>
      <c r="O7" s="25">
        <f>ROUND((L7*M7)/1000,6)</f>
        <v>2.528661</v>
      </c>
      <c r="P7" s="26">
        <f>N7+O7</f>
        <v>3.612476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40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C98F-5CDE-48DB-BA65-0B9486B58344}">
  <sheetPr>
    <tabColor rgb="FF92D050"/>
  </sheetPr>
  <dimension ref="A1:T19"/>
  <sheetViews>
    <sheetView workbookViewId="0">
      <selection activeCell="K17" sqref="K17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11.364414999999999</v>
      </c>
      <c r="J5" s="23">
        <v>3.7807439999999999</v>
      </c>
      <c r="K5" s="23">
        <v>8.7482657840000009</v>
      </c>
      <c r="L5" s="23">
        <f>SUM(I5:K5)</f>
        <v>23.893424784</v>
      </c>
      <c r="M5" s="42">
        <v>100.2619</v>
      </c>
      <c r="N5" s="24">
        <f>H5</f>
        <v>1.3276650000000001</v>
      </c>
      <c r="O5" s="25">
        <f>ROUND((L5*M5)/1000,6)</f>
        <v>2.3956</v>
      </c>
      <c r="P5" s="26">
        <f>N5+O5</f>
        <v>3.723265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11.364414999999999</v>
      </c>
      <c r="J6" s="23">
        <v>3.7807439999999999</v>
      </c>
      <c r="K6" s="23">
        <v>8.7482657840000009</v>
      </c>
      <c r="L6" s="23">
        <f>SUM(I6:K6)</f>
        <v>23.893424784</v>
      </c>
      <c r="M6" s="42">
        <v>100.2619</v>
      </c>
      <c r="N6" s="25">
        <f>H6</f>
        <v>1.2193050000000001</v>
      </c>
      <c r="O6" s="25">
        <f>ROUND((L6*M6)/1000,6)</f>
        <v>2.3956</v>
      </c>
      <c r="P6" s="26">
        <f>N6+O6</f>
        <v>3.6149050000000003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11.364414999999999</v>
      </c>
      <c r="J7" s="23">
        <v>3.7807439999999999</v>
      </c>
      <c r="K7" s="23">
        <v>8.7482657840000009</v>
      </c>
      <c r="L7" s="23">
        <f>SUM(I7:K7)</f>
        <v>23.893424784</v>
      </c>
      <c r="M7" s="42">
        <v>100.2619</v>
      </c>
      <c r="N7" s="25">
        <f>H7</f>
        <v>1.083815</v>
      </c>
      <c r="O7" s="25">
        <f>ROUND((L7*M7)/1000,6)</f>
        <v>2.3956</v>
      </c>
      <c r="P7" s="26">
        <f>N7+O7</f>
        <v>3.4794149999999999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39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3A13-8168-4ED2-A40F-065F7B90E33E}">
  <sheetPr>
    <tabColor rgb="FF92D050"/>
  </sheetPr>
  <dimension ref="A1:T19"/>
  <sheetViews>
    <sheetView tabSelected="1" workbookViewId="0">
      <selection activeCell="N27" sqref="N27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9.35</v>
      </c>
      <c r="F5" s="20">
        <v>36</v>
      </c>
      <c r="G5" s="21">
        <f>D5+E5+F5</f>
        <v>75.349999999999994</v>
      </c>
      <c r="H5" s="22">
        <v>1.3276650000000001</v>
      </c>
      <c r="I5" s="23">
        <v>11.634995999999999</v>
      </c>
      <c r="J5" s="23">
        <v>3.7807439999999999</v>
      </c>
      <c r="K5" s="23">
        <v>8.7482657840000009</v>
      </c>
      <c r="L5" s="23">
        <f>SUM(I5:K5)</f>
        <v>24.164005784</v>
      </c>
      <c r="M5" s="42">
        <v>100.2619</v>
      </c>
      <c r="N5" s="24">
        <f>H5</f>
        <v>1.3276650000000001</v>
      </c>
      <c r="O5" s="25">
        <f>ROUND((L5*M5)/1000,6)</f>
        <v>2.4227289999999999</v>
      </c>
      <c r="P5" s="26">
        <f>N5+O5</f>
        <v>3.750394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9.35</v>
      </c>
      <c r="F6" s="20">
        <v>36</v>
      </c>
      <c r="G6" s="21">
        <f t="shared" ref="G6:G7" si="0">D6+E6+F6</f>
        <v>75.349999999999994</v>
      </c>
      <c r="H6" s="22">
        <v>1.2193050000000001</v>
      </c>
      <c r="I6" s="23">
        <v>11.634995999999999</v>
      </c>
      <c r="J6" s="23">
        <v>3.7807439999999999</v>
      </c>
      <c r="K6" s="23">
        <v>8.7482657840000009</v>
      </c>
      <c r="L6" s="23">
        <f>SUM(I6:K6)</f>
        <v>24.164005784</v>
      </c>
      <c r="M6" s="42">
        <v>100.2619</v>
      </c>
      <c r="N6" s="25">
        <f>H6</f>
        <v>1.2193050000000001</v>
      </c>
      <c r="O6" s="25">
        <f>ROUND((L6*M6)/1000,6)</f>
        <v>2.4227289999999999</v>
      </c>
      <c r="P6" s="26">
        <f>N6+O6</f>
        <v>3.6420339999999998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9.35</v>
      </c>
      <c r="F7" s="20">
        <v>36</v>
      </c>
      <c r="G7" s="21">
        <f t="shared" si="0"/>
        <v>75.349999999999994</v>
      </c>
      <c r="H7" s="22">
        <v>1.083815</v>
      </c>
      <c r="I7" s="23">
        <v>11.634995999999999</v>
      </c>
      <c r="J7" s="23">
        <v>3.7807439999999999</v>
      </c>
      <c r="K7" s="23">
        <v>8.7482657840000009</v>
      </c>
      <c r="L7" s="23">
        <f>SUM(I7:K7)</f>
        <v>24.164005784</v>
      </c>
      <c r="M7" s="42">
        <v>100.2619</v>
      </c>
      <c r="N7" s="25">
        <f>H7</f>
        <v>1.083815</v>
      </c>
      <c r="O7" s="25">
        <f>ROUND((L7*M7)/1000,6)</f>
        <v>2.4227289999999999</v>
      </c>
      <c r="P7" s="26">
        <f>N7+O7</f>
        <v>3.5065439999999999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38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</vt:lpstr>
      <vt:lpstr>settembre 2022</vt:lpstr>
      <vt:lpstr>ottobre 2022</vt:lpstr>
      <vt:lpstr>novembre 2022</vt:lpstr>
      <vt:lpstr>dicembre 2022</vt:lpstr>
    </vt:vector>
  </TitlesOfParts>
  <Company>CPL Concordia Soc. Coop.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Perboni Laura</cp:lastModifiedBy>
  <dcterms:created xsi:type="dcterms:W3CDTF">2017-01-04T12:33:55Z</dcterms:created>
  <dcterms:modified xsi:type="dcterms:W3CDTF">2023-02-17T16:32:55Z</dcterms:modified>
</cp:coreProperties>
</file>